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32" windowHeight="9300"/>
  </bookViews>
  <sheets>
    <sheet name="WP" sheetId="4" r:id="rId1"/>
  </sheets>
  <definedNames>
    <definedName name="_xlnm.Print_Titles" localSheetId="0">WP!$3:$3</definedName>
  </definedNames>
  <calcPr calcId="145621"/>
</workbook>
</file>

<file path=xl/calcChain.xml><?xml version="1.0" encoding="utf-8"?>
<calcChain xmlns="http://schemas.openxmlformats.org/spreadsheetml/2006/main">
  <c r="L91" i="4" l="1"/>
  <c r="K6" i="4"/>
  <c r="K86" i="4"/>
  <c r="L86" i="4"/>
  <c r="L90" i="4"/>
  <c r="L89" i="4"/>
  <c r="L88" i="4"/>
  <c r="L87" i="4"/>
  <c r="L85" i="4"/>
  <c r="L83" i="4"/>
  <c r="L82" i="4"/>
  <c r="L78" i="4"/>
  <c r="L76" i="4"/>
  <c r="L73" i="4"/>
  <c r="L72" i="4"/>
  <c r="L70" i="4"/>
  <c r="L69" i="4"/>
  <c r="L68" i="4"/>
  <c r="L66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1" i="4"/>
  <c r="L40" i="4"/>
  <c r="L39" i="4"/>
  <c r="L38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8" i="4"/>
  <c r="K82" i="4" l="1"/>
  <c r="K78" i="4"/>
  <c r="K76" i="4"/>
  <c r="K74" i="4"/>
  <c r="L74" i="4" s="1"/>
  <c r="K73" i="4"/>
  <c r="K72" i="4"/>
  <c r="K70" i="4"/>
  <c r="K69" i="4"/>
  <c r="K66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6" i="4"/>
  <c r="K45" i="4"/>
  <c r="K39" i="4"/>
  <c r="K38" i="4"/>
  <c r="K34" i="4"/>
  <c r="K36" i="4"/>
  <c r="K35" i="4"/>
  <c r="K33" i="4"/>
  <c r="K32" i="4"/>
  <c r="K31" i="4"/>
  <c r="K30" i="4"/>
  <c r="K29" i="4"/>
  <c r="K28" i="4"/>
  <c r="K27" i="4"/>
  <c r="K26" i="4"/>
  <c r="K25" i="4"/>
  <c r="K23" i="4"/>
  <c r="K20" i="4"/>
  <c r="K22" i="4"/>
  <c r="K21" i="4"/>
  <c r="K19" i="4"/>
  <c r="K18" i="4"/>
  <c r="K17" i="4"/>
  <c r="K16" i="4"/>
  <c r="K15" i="4"/>
  <c r="K14" i="4"/>
  <c r="K13" i="4"/>
  <c r="K12" i="4"/>
  <c r="K11" i="4"/>
  <c r="K10" i="4"/>
  <c r="K8" i="4"/>
  <c r="L6" i="4" l="1"/>
  <c r="K80" i="4"/>
  <c r="L80" i="4" s="1"/>
  <c r="K68" i="4"/>
  <c r="K47" i="4"/>
  <c r="K44" i="4"/>
  <c r="K43" i="4"/>
  <c r="K41" i="4"/>
  <c r="K40" i="4"/>
  <c r="K24" i="4"/>
  <c r="K83" i="4" l="1"/>
  <c r="K91" i="4" l="1"/>
  <c r="K90" i="4"/>
  <c r="K89" i="4"/>
  <c r="K88" i="4"/>
  <c r="K87" i="4"/>
  <c r="K85" i="4"/>
  <c r="K84" i="4"/>
  <c r="L84" i="4" s="1"/>
  <c r="L92" i="4" s="1"/>
</calcChain>
</file>

<file path=xl/sharedStrings.xml><?xml version="1.0" encoding="utf-8"?>
<sst xmlns="http://schemas.openxmlformats.org/spreadsheetml/2006/main" count="229" uniqueCount="142">
  <si>
    <t>№</t>
  </si>
  <si>
    <t>Индекс</t>
  </si>
  <si>
    <t>Служебна бележка за изградени присъединителни съоръжения</t>
  </si>
  <si>
    <t>Име на документа</t>
  </si>
  <si>
    <t>OD-EP-034</t>
  </si>
  <si>
    <t xml:space="preserve">Книжка за ежедневен преглед на ППС </t>
  </si>
  <si>
    <t>OD-IP-070</t>
  </si>
  <si>
    <t>Задължително предписание</t>
  </si>
  <si>
    <t>OD-EP-080</t>
  </si>
  <si>
    <t>Таблица 4 към Наряд</t>
  </si>
  <si>
    <t>OD-IP-081</t>
  </si>
  <si>
    <t>Констативен протокол за щети по ел. съоръжения</t>
  </si>
  <si>
    <t>OD-EP-084</t>
  </si>
  <si>
    <t>Наряд за работа по ел. съоръжения до 1000 V</t>
  </si>
  <si>
    <t>OD-IP-092</t>
  </si>
  <si>
    <t>Наряд за работа по ел. съоръжения над 1000 V</t>
  </si>
  <si>
    <t>OD-IP-094</t>
  </si>
  <si>
    <t>OD-IP-096</t>
  </si>
  <si>
    <t>Дневник за регистриране на наряди</t>
  </si>
  <si>
    <t>OD-IP-097</t>
  </si>
  <si>
    <t>Дневник за регистриране на работите на оперативно-ремонтния персонал</t>
  </si>
  <si>
    <t>OD-IP-098</t>
  </si>
  <si>
    <t>Сменен дневник</t>
  </si>
  <si>
    <t>OD-IP-099</t>
  </si>
  <si>
    <t>Констативен протокол за щети по ел. уреди</t>
  </si>
  <si>
    <t>OD-EP-100</t>
  </si>
  <si>
    <t>Оперативен дневник подстанции</t>
  </si>
  <si>
    <t>OD-IP-101</t>
  </si>
  <si>
    <t>Дневник за отчитане и поддържане на защитните средства</t>
  </si>
  <si>
    <t>OD-IP-102</t>
  </si>
  <si>
    <t>Наряд изкопни работи по кабелни линии</t>
  </si>
  <si>
    <t>OD-IP-104</t>
  </si>
  <si>
    <t>Нареждане за извършване на работи от външни фирми</t>
  </si>
  <si>
    <t>OD-IP-105</t>
  </si>
  <si>
    <t>Уведомление за неотчетен електромер поради неосигурен достъп (стикер)</t>
  </si>
  <si>
    <t>OD-EP-106</t>
  </si>
  <si>
    <t>Дневник за повреди, дефекти по съоръженията, ТМ и ТК</t>
  </si>
  <si>
    <t>OD-IP-110</t>
  </si>
  <si>
    <t>Дневник за периодичен контрол на акумулаторната батерия</t>
  </si>
  <si>
    <t>OD-IP-111</t>
  </si>
  <si>
    <t>Дневник за проведените противоаварийни тренировки</t>
  </si>
  <si>
    <t>OD-IP-112</t>
  </si>
  <si>
    <t>Оперативен дневник (Управление и координация на мрежата)</t>
  </si>
  <si>
    <t>OD-IP-113</t>
  </si>
  <si>
    <t>Дневник за разпорежданията (УКМ и подстанции)</t>
  </si>
  <si>
    <t>OD-IP-116</t>
  </si>
  <si>
    <t>OD-IP-118</t>
  </si>
  <si>
    <t>Пътна книжка</t>
  </si>
  <si>
    <t>OD-IP-120</t>
  </si>
  <si>
    <t>Констативен протокол неосигурен достъп</t>
  </si>
  <si>
    <t>OD-EP-121</t>
  </si>
  <si>
    <t>Протокол за изнесено табло на границата на собственост</t>
  </si>
  <si>
    <t>OD-EP-122</t>
  </si>
  <si>
    <t>Задължително предписание (РОЦ)</t>
  </si>
  <si>
    <t>OD-EP-123</t>
  </si>
  <si>
    <t>OD-ЕP-127</t>
  </si>
  <si>
    <t>OD-ЕP-128</t>
  </si>
  <si>
    <t>OD-ЕP-129</t>
  </si>
  <si>
    <t>OD-ЕP-131</t>
  </si>
  <si>
    <t>OD-ЕP-132</t>
  </si>
  <si>
    <t>OD-ЕP-133</t>
  </si>
  <si>
    <t>OD-ЕP-134</t>
  </si>
  <si>
    <t>OD-ЕP-135</t>
  </si>
  <si>
    <t>Уведомление за предстоящо изнасяне на ел. табла (стикер)</t>
  </si>
  <si>
    <t>OD-ЕP-136</t>
  </si>
  <si>
    <t>Ремонтен дневник на повдигателно съоръжение</t>
  </si>
  <si>
    <t>OD-IP-205</t>
  </si>
  <si>
    <t>Дневник на товарозахващащи съоръжения</t>
  </si>
  <si>
    <t>OD-IP-206</t>
  </si>
  <si>
    <t>Дневник за зачисляване на защитни средства и оборудване</t>
  </si>
  <si>
    <t>OD-IP-233</t>
  </si>
  <si>
    <t>Дневник за проведени противопожарни тренировки</t>
  </si>
  <si>
    <t>OD-IP-308</t>
  </si>
  <si>
    <t>Дневник за изпитване на електрозащитни средства</t>
  </si>
  <si>
    <t>OD-IP-336</t>
  </si>
  <si>
    <t>Дневник за регистриране на движението на ключовете за отчет</t>
  </si>
  <si>
    <t>OD-IP-388</t>
  </si>
  <si>
    <t>Приемо-предавателен протокол (при получаване на ключове за клиентски обекти)</t>
  </si>
  <si>
    <t>OD-ЕP-389</t>
  </si>
  <si>
    <t>Визитки</t>
  </si>
  <si>
    <t>клише</t>
  </si>
  <si>
    <t>тампон</t>
  </si>
  <si>
    <t>печат</t>
  </si>
  <si>
    <t>OD-ЕP-432</t>
  </si>
  <si>
    <t>OD-ЕЕ-449</t>
  </si>
  <si>
    <t>OD-ЕЕ-450</t>
  </si>
  <si>
    <t>Констативен протокол(свободен пазар)</t>
  </si>
  <si>
    <t>Констативен протокол за измерване качеството на доставяната енергия(свободен пазар)</t>
  </si>
  <si>
    <t>Констативен протокол за измерване качеството на доставяната енергия(регулиран пазар)</t>
  </si>
  <si>
    <t>Правоъгълен печат 47х18мм.</t>
  </si>
  <si>
    <t>Правоъгълен печат 40х60мм.</t>
  </si>
  <si>
    <t>Кръгъл печат R40мм</t>
  </si>
  <si>
    <t>Кръгъл печат R30мм</t>
  </si>
  <si>
    <t>Правоъгълен печат 50х30 мм</t>
  </si>
  <si>
    <t>Правоъгълен печат 50х30 мм с датник</t>
  </si>
  <si>
    <t>Правоъгълен печат 75х38 мм.</t>
  </si>
  <si>
    <t>Овален печат 55мм</t>
  </si>
  <si>
    <t>Правоъгълен печат 49х19мм</t>
  </si>
  <si>
    <t>Правоъгълен печат 60х33мм</t>
  </si>
  <si>
    <t>Брой</t>
  </si>
  <si>
    <t>Приложение 1 към Ценова оферта</t>
  </si>
  <si>
    <t>OD-ЕP-474</t>
  </si>
  <si>
    <t>Протокол за монтаж, демонтаж на  електромер</t>
  </si>
  <si>
    <t>OD-ЕP-479</t>
  </si>
  <si>
    <t>Дневник за зачисляване и отчет на КП</t>
  </si>
  <si>
    <t>OD-ЕP-444</t>
  </si>
  <si>
    <t>Обща стойност в лв. без ДДС</t>
  </si>
  <si>
    <t>средно месечни</t>
  </si>
  <si>
    <t>Дневник за ръчни ел. инструменти, преносими ел. лампи и преносими трансформатори</t>
  </si>
  <si>
    <t>Приемо-предавателен протокол (при получаване на ключове за клиентски обекти) ЧБ</t>
  </si>
  <si>
    <t>годишно</t>
  </si>
  <si>
    <t xml:space="preserve"> - </t>
  </si>
  <si>
    <t>-</t>
  </si>
  <si>
    <t>Уведомление за изкупуване на енергин обект В1</t>
  </si>
  <si>
    <t>Уведомление за изкупуване на енергин обект В2</t>
  </si>
  <si>
    <t>Уведомление за прекъсване поради планова реконструкция/ ремонт (стикер) В1</t>
  </si>
  <si>
    <t>Уведомление за прекъсване поради планова реконструкция/ ремонт (стикер) В2</t>
  </si>
  <si>
    <t>Уведомление за прекъсване поради профилактика (стикер) В1</t>
  </si>
  <si>
    <t>Уведомление за прекъсване поради профилактика (стикер) В2</t>
  </si>
  <si>
    <t>Уведомление преустановено ел.захранване поради липса обект на потребление/ недобро техехническо състояние (стикер) В1</t>
  </si>
  <si>
    <t>Уведомление преустановено ел.захранване поради липса обект на потребление/ недобро техехническо състояние (стикер) В2</t>
  </si>
  <si>
    <t>Уведомление за временно преустановяване на снабдяването поради просрочено плащане (стикер) В1</t>
  </si>
  <si>
    <t>Уведомление за временно преустановяване на снабдяването поради просрочено плащане (стикер) В2</t>
  </si>
  <si>
    <t>Уведомление за прекъсване на снабдяването поради нерегламентирано присъединяване (стикер) В1</t>
  </si>
  <si>
    <t>Уведомление за прекъсване на снабдяването поради нерегламентирано присъединяване (стикер) В2</t>
  </si>
  <si>
    <t>Уведомление - педупреждение за прекъсване поради липса на достъп за извършване на отчет (стикер) В1</t>
  </si>
  <si>
    <t>Уведомление - педупреждение за прекъсване поради липса на достъп за извършване на отчет (стикер) В2</t>
  </si>
  <si>
    <t>Уведомление за прекъснато ел. захранване поради двукратно неосигурен достъп за извършване на отчет (стикер) В1</t>
  </si>
  <si>
    <t>Уведомление за прекъснато ел. захранване поради двукратно неосигурен достъп за извършване на отчет (стикер) В2</t>
  </si>
  <si>
    <t>Уведомление за преустановяване на ел. захранването поради изтичане на 10 дневен срок за осигуряване на достъп (стикер) В1</t>
  </si>
  <si>
    <t>Уведомление за преустановяване на ел. захранването поради изтичане на 10 дневен срок за осигуряване на достъп (стикер) В2</t>
  </si>
  <si>
    <t>Констативен протокол_свободен пазар</t>
  </si>
  <si>
    <t>OD-IP-267</t>
  </si>
  <si>
    <t>Уведомление ЕПРМ подмяна на СТИ (стикер) В1</t>
  </si>
  <si>
    <t>Уведомление ЕПРМ подмяна на СТИ (стикер) В2</t>
  </si>
  <si>
    <t>Фирмена бланка</t>
  </si>
  <si>
    <t>Папка А5</t>
  </si>
  <si>
    <t>за 12 месеца</t>
  </si>
  <si>
    <t>за 48 месеца</t>
  </si>
  <si>
    <t>Ед. цени в лв. без ДДС</t>
  </si>
  <si>
    <t>* Всички посочени цени са в лева с включени всички разходи (изработка, транспорт, застраховки, мита, такси и др.), без ДДС.</t>
  </si>
  <si>
    <r>
      <t xml:space="preserve">* </t>
    </r>
    <r>
      <rPr>
        <b/>
        <i/>
        <sz val="11"/>
        <color rgb="FF000000"/>
        <rFont val="Arial"/>
        <family val="2"/>
        <charset val="204"/>
      </rPr>
      <t>Кандидатите задължително оферират идентични като печат документи с еднакви цени.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</si>
</sst>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\д\о\ 0"/>
    <numFmt numFmtId="166" formatCode="\н\а\д\ 0"/>
    <numFmt numFmtId="167" formatCode="0.000"/>
  </numFmts>
  <fonts count="11" x14ac:knownFonts="1">
    <font>
      <sz val="10"/>
      <name val="Arial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i/>
      <sz val="11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/>
    </xf>
    <xf numFmtId="0" fontId="5" fillId="0" borderId="1" xfId="0" applyFont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left" vertical="justify" wrapText="1"/>
    </xf>
    <xf numFmtId="0" fontId="6" fillId="3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justify" wrapText="1"/>
    </xf>
    <xf numFmtId="0" fontId="5" fillId="0" borderId="0" xfId="0" applyFont="1" applyAlignment="1" applyProtection="1">
      <alignment horizontal="center" vertical="center"/>
    </xf>
    <xf numFmtId="167" fontId="5" fillId="0" borderId="2" xfId="0" applyNumberFormat="1" applyFont="1" applyFill="1" applyBorder="1" applyProtection="1">
      <protection locked="0"/>
    </xf>
    <xf numFmtId="167" fontId="5" fillId="0" borderId="1" xfId="0" applyNumberFormat="1" applyFont="1" applyFill="1" applyBorder="1" applyProtection="1">
      <protection locked="0"/>
    </xf>
    <xf numFmtId="167" fontId="5" fillId="0" borderId="1" xfId="0" applyNumberFormat="1" applyFont="1" applyBorder="1" applyProtection="1">
      <protection locked="0"/>
    </xf>
    <xf numFmtId="0" fontId="2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/>
    </xf>
    <xf numFmtId="3" fontId="5" fillId="0" borderId="0" xfId="0" applyNumberFormat="1" applyFont="1" applyBorder="1" applyProtection="1"/>
    <xf numFmtId="3" fontId="6" fillId="0" borderId="0" xfId="0" applyNumberFormat="1" applyFont="1" applyBorder="1" applyAlignment="1" applyProtection="1">
      <alignment horizontal="center"/>
    </xf>
    <xf numFmtId="3" fontId="2" fillId="0" borderId="0" xfId="0" applyNumberFormat="1" applyFont="1" applyProtection="1"/>
    <xf numFmtId="3" fontId="6" fillId="0" borderId="0" xfId="0" applyNumberFormat="1" applyFont="1" applyBorder="1" applyAlignment="1" applyProtection="1">
      <alignment horizontal="left"/>
    </xf>
    <xf numFmtId="3" fontId="5" fillId="0" borderId="0" xfId="0" applyNumberFormat="1" applyFont="1" applyProtection="1"/>
    <xf numFmtId="164" fontId="5" fillId="0" borderId="0" xfId="1" applyFont="1" applyFill="1" applyAlignment="1" applyProtection="1">
      <alignment horizontal="right" vertical="center"/>
    </xf>
    <xf numFmtId="0" fontId="2" fillId="0" borderId="0" xfId="0" applyFont="1" applyProtection="1"/>
    <xf numFmtId="164" fontId="6" fillId="0" borderId="1" xfId="1" applyFont="1" applyFill="1" applyBorder="1" applyAlignment="1" applyProtection="1">
      <alignment horizontal="center" vertical="center" wrapText="1"/>
    </xf>
    <xf numFmtId="3" fontId="5" fillId="2" borderId="1" xfId="0" applyNumberFormat="1" applyFont="1" applyFill="1" applyBorder="1" applyProtection="1"/>
    <xf numFmtId="3" fontId="5" fillId="2" borderId="3" xfId="0" applyNumberFormat="1" applyFont="1" applyFill="1" applyBorder="1" applyProtection="1"/>
    <xf numFmtId="165" fontId="6" fillId="3" borderId="1" xfId="0" applyNumberFormat="1" applyFont="1" applyFill="1" applyBorder="1" applyAlignment="1" applyProtection="1">
      <alignment horizontal="center" vertical="center"/>
    </xf>
    <xf numFmtId="166" fontId="6" fillId="3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/>
    <xf numFmtId="164" fontId="5" fillId="0" borderId="1" xfId="1" applyFont="1" applyFill="1" applyBorder="1" applyAlignment="1" applyProtection="1">
      <alignment horizontal="right" vertical="center"/>
    </xf>
    <xf numFmtId="3" fontId="6" fillId="3" borderId="1" xfId="0" applyNumberFormat="1" applyFont="1" applyFill="1" applyBorder="1" applyProtection="1"/>
    <xf numFmtId="0" fontId="2" fillId="0" borderId="0" xfId="0" applyFont="1" applyAlignment="1" applyProtection="1">
      <alignment horizontal="left"/>
    </xf>
    <xf numFmtId="164" fontId="2" fillId="0" borderId="0" xfId="1" applyFont="1" applyFill="1" applyAlignment="1" applyProtection="1">
      <alignment horizontal="right" vertical="center"/>
    </xf>
    <xf numFmtId="3" fontId="5" fillId="0" borderId="0" xfId="0" applyNumberFormat="1" applyFont="1" applyAlignment="1" applyProtection="1">
      <alignment horizontal="center" vertical="center"/>
    </xf>
    <xf numFmtId="3" fontId="6" fillId="0" borderId="1" xfId="0" applyNumberFormat="1" applyFont="1" applyBorder="1" applyAlignment="1" applyProtection="1">
      <alignment horizontal="center" vertical="center" wrapText="1"/>
    </xf>
    <xf numFmtId="3" fontId="6" fillId="3" borderId="1" xfId="0" applyNumberFormat="1" applyFont="1" applyFill="1" applyBorder="1" applyAlignment="1" applyProtection="1">
      <alignment horizontal="center" vertical="center"/>
    </xf>
    <xf numFmtId="3" fontId="4" fillId="4" borderId="1" xfId="0" applyNumberFormat="1" applyFont="1" applyFill="1" applyBorder="1" applyAlignment="1" applyProtection="1">
      <alignment horizontal="center" vertical="center"/>
    </xf>
    <xf numFmtId="3" fontId="4" fillId="4" borderId="2" xfId="0" applyNumberFormat="1" applyFont="1" applyFill="1" applyBorder="1" applyAlignment="1" applyProtection="1">
      <alignment horizontal="center" vertical="center"/>
    </xf>
    <xf numFmtId="3" fontId="4" fillId="4" borderId="1" xfId="0" applyNumberFormat="1" applyFont="1" applyFill="1" applyBorder="1" applyAlignment="1" applyProtection="1">
      <alignment horizontal="center" vertical="center" wrapText="1"/>
    </xf>
    <xf numFmtId="3" fontId="5" fillId="4" borderId="1" xfId="0" applyNumberFormat="1" applyFont="1" applyFill="1" applyBorder="1" applyAlignment="1" applyProtection="1">
      <alignment horizontal="center" vertical="center"/>
    </xf>
    <xf numFmtId="3" fontId="6" fillId="3" borderId="4" xfId="0" applyNumberFormat="1" applyFont="1" applyFill="1" applyBorder="1" applyAlignment="1" applyProtection="1">
      <alignment horizontal="center" vertical="center"/>
    </xf>
    <xf numFmtId="3" fontId="2" fillId="0" borderId="0" xfId="0" applyNumberFormat="1" applyFont="1" applyAlignment="1" applyProtection="1">
      <alignment horizontal="center" vertical="center"/>
    </xf>
    <xf numFmtId="3" fontId="6" fillId="2" borderId="1" xfId="0" applyNumberFormat="1" applyFont="1" applyFill="1" applyBorder="1" applyAlignment="1" applyProtection="1">
      <alignment horizontal="center" vertical="center"/>
    </xf>
    <xf numFmtId="164" fontId="3" fillId="0" borderId="7" xfId="1" applyFont="1" applyFill="1" applyBorder="1" applyAlignment="1" applyProtection="1">
      <alignment horizontal="right" vertical="center"/>
    </xf>
    <xf numFmtId="164" fontId="3" fillId="0" borderId="8" xfId="1" applyFont="1" applyFill="1" applyBorder="1" applyAlignment="1" applyProtection="1">
      <alignment horizontal="right" vertical="center"/>
    </xf>
    <xf numFmtId="164" fontId="2" fillId="0" borderId="0" xfId="1" applyFont="1" applyFill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center" vertical="center"/>
    </xf>
    <xf numFmtId="3" fontId="6" fillId="0" borderId="3" xfId="0" applyNumberFormat="1" applyFont="1" applyBorder="1" applyAlignment="1" applyProtection="1">
      <alignment horizontal="center" vertical="center" wrapText="1"/>
    </xf>
    <xf numFmtId="3" fontId="6" fillId="0" borderId="6" xfId="0" applyNumberFormat="1" applyFont="1" applyBorder="1" applyAlignment="1" applyProtection="1">
      <alignment horizontal="center" vertical="center" wrapText="1"/>
    </xf>
    <xf numFmtId="3" fontId="6" fillId="0" borderId="5" xfId="0" applyNumberFormat="1" applyFont="1" applyBorder="1" applyAlignment="1" applyProtection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5"/>
  <sheetViews>
    <sheetView tabSelected="1" topLeftCell="A70" workbookViewId="0">
      <selection activeCell="O83" sqref="O83"/>
    </sheetView>
  </sheetViews>
  <sheetFormatPr defaultColWidth="9.109375" defaultRowHeight="13.8" x14ac:dyDescent="0.25"/>
  <cols>
    <col min="1" max="1" width="5.5546875" style="18" customWidth="1"/>
    <col min="2" max="2" width="33.88671875" style="35" customWidth="1"/>
    <col min="3" max="3" width="12" style="18" bestFit="1" customWidth="1"/>
    <col min="4" max="5" width="10.6640625" style="45" customWidth="1"/>
    <col min="6" max="6" width="9.33203125" style="22" bestFit="1" customWidth="1"/>
    <col min="7" max="7" width="10" style="22" bestFit="1" customWidth="1"/>
    <col min="8" max="8" width="12" style="22" customWidth="1"/>
    <col min="9" max="9" width="9.44140625" style="22" customWidth="1"/>
    <col min="10" max="10" width="11.109375" style="22" bestFit="1" customWidth="1"/>
    <col min="11" max="12" width="13.88671875" style="36" bestFit="1" customWidth="1"/>
    <col min="13" max="16384" width="9.109375" style="26"/>
  </cols>
  <sheetData>
    <row r="1" spans="1:12" x14ac:dyDescent="0.25">
      <c r="B1" s="19"/>
      <c r="C1" s="14"/>
      <c r="D1" s="37"/>
      <c r="E1" s="37"/>
      <c r="F1" s="20"/>
      <c r="G1" s="21"/>
      <c r="I1" s="23" t="s">
        <v>100</v>
      </c>
      <c r="J1" s="24"/>
      <c r="K1" s="25"/>
      <c r="L1" s="25"/>
    </row>
    <row r="2" spans="1:12" x14ac:dyDescent="0.25">
      <c r="B2" s="19"/>
      <c r="C2" s="14"/>
      <c r="D2" s="37"/>
      <c r="E2" s="37"/>
      <c r="F2" s="24"/>
      <c r="G2" s="21"/>
      <c r="H2" s="24"/>
      <c r="I2" s="24"/>
      <c r="J2" s="24"/>
      <c r="K2" s="25"/>
      <c r="L2" s="25"/>
    </row>
    <row r="3" spans="1:12" ht="59.4" customHeight="1" x14ac:dyDescent="0.25">
      <c r="A3" s="1" t="s">
        <v>0</v>
      </c>
      <c r="B3" s="5" t="s">
        <v>3</v>
      </c>
      <c r="C3" s="5" t="s">
        <v>1</v>
      </c>
      <c r="D3" s="53" t="s">
        <v>99</v>
      </c>
      <c r="E3" s="54"/>
      <c r="F3" s="55" t="s">
        <v>139</v>
      </c>
      <c r="G3" s="55"/>
      <c r="H3" s="55"/>
      <c r="I3" s="55"/>
      <c r="J3" s="54"/>
      <c r="K3" s="27" t="s">
        <v>106</v>
      </c>
      <c r="L3" s="27" t="s">
        <v>106</v>
      </c>
    </row>
    <row r="4" spans="1:12" ht="27.6" x14ac:dyDescent="0.25">
      <c r="A4" s="2"/>
      <c r="B4" s="6"/>
      <c r="C4" s="7"/>
      <c r="D4" s="38" t="s">
        <v>107</v>
      </c>
      <c r="E4" s="38" t="s">
        <v>110</v>
      </c>
      <c r="F4" s="28"/>
      <c r="G4" s="28"/>
      <c r="H4" s="29"/>
      <c r="I4" s="29"/>
      <c r="J4" s="29"/>
      <c r="K4" s="46" t="s">
        <v>137</v>
      </c>
      <c r="L4" s="46" t="s">
        <v>138</v>
      </c>
    </row>
    <row r="5" spans="1:12" s="32" customFormat="1" x14ac:dyDescent="0.25">
      <c r="A5" s="4"/>
      <c r="B5" s="8"/>
      <c r="C5" s="9"/>
      <c r="D5" s="39"/>
      <c r="E5" s="39"/>
      <c r="F5" s="30">
        <v>10</v>
      </c>
      <c r="G5" s="30">
        <v>100</v>
      </c>
      <c r="H5" s="30">
        <v>1000</v>
      </c>
      <c r="I5" s="30">
        <v>5000</v>
      </c>
      <c r="J5" s="31">
        <v>5001</v>
      </c>
      <c r="K5" s="30"/>
      <c r="L5" s="30"/>
    </row>
    <row r="6" spans="1:12" ht="66" customHeight="1" x14ac:dyDescent="0.25">
      <c r="A6" s="3">
        <v>1</v>
      </c>
      <c r="B6" s="10" t="s">
        <v>2</v>
      </c>
      <c r="C6" s="11" t="s">
        <v>4</v>
      </c>
      <c r="D6" s="40">
        <v>30</v>
      </c>
      <c r="E6" s="40" t="s">
        <v>111</v>
      </c>
      <c r="F6" s="15"/>
      <c r="G6" s="16"/>
      <c r="H6" s="16"/>
      <c r="I6" s="17"/>
      <c r="J6" s="17"/>
      <c r="K6" s="33">
        <f>IF(D6&lt;=$F$5,(D6*F6)*12,IF(D6&lt;=$G$5,(D6*G6)*12,IF(D6&lt;=$H$5,(D6*H6)*12,IF(D6&lt;=$I$5,(D6*I6)*12,IF(D6&gt;=$J$5,(D6*J6)*12)))))</f>
        <v>0</v>
      </c>
      <c r="L6" s="33">
        <f>+K6*4</f>
        <v>0</v>
      </c>
    </row>
    <row r="7" spans="1:12" x14ac:dyDescent="0.25">
      <c r="A7" s="30"/>
      <c r="B7" s="30"/>
      <c r="C7" s="30"/>
      <c r="D7" s="39"/>
      <c r="E7" s="39"/>
      <c r="F7" s="30"/>
      <c r="G7" s="30">
        <v>100</v>
      </c>
      <c r="H7" s="30">
        <v>1000</v>
      </c>
      <c r="I7" s="30">
        <v>5000</v>
      </c>
      <c r="J7" s="31">
        <v>5001</v>
      </c>
      <c r="K7" s="30"/>
      <c r="L7" s="30"/>
    </row>
    <row r="8" spans="1:12" x14ac:dyDescent="0.25">
      <c r="A8" s="2">
        <v>2</v>
      </c>
      <c r="B8" s="12" t="s">
        <v>5</v>
      </c>
      <c r="C8" s="7" t="s">
        <v>6</v>
      </c>
      <c r="D8" s="40" t="s">
        <v>111</v>
      </c>
      <c r="E8" s="40">
        <v>4600</v>
      </c>
      <c r="F8" s="30"/>
      <c r="G8" s="16"/>
      <c r="H8" s="15"/>
      <c r="I8" s="16"/>
      <c r="J8" s="16"/>
      <c r="K8" s="33">
        <f>+IF(E8&lt;=$G$7,(E8*G8),IF(E8&lt;=$H$7,(E8*H8),IF(E8&lt;=$I$7,(E8*I8),IF(E8&gt;=$J$7,(E8*J8)))))</f>
        <v>0</v>
      </c>
      <c r="L8" s="33">
        <f>+K8*4</f>
        <v>0</v>
      </c>
    </row>
    <row r="9" spans="1:12" x14ac:dyDescent="0.25">
      <c r="A9" s="30"/>
      <c r="B9" s="30"/>
      <c r="C9" s="30"/>
      <c r="D9" s="39"/>
      <c r="E9" s="39"/>
      <c r="F9" s="30">
        <v>10</v>
      </c>
      <c r="G9" s="30">
        <v>100</v>
      </c>
      <c r="H9" s="30">
        <v>1000</v>
      </c>
      <c r="I9" s="30">
        <v>5000</v>
      </c>
      <c r="J9" s="31">
        <v>5001</v>
      </c>
      <c r="K9" s="30"/>
      <c r="L9" s="30"/>
    </row>
    <row r="10" spans="1:12" x14ac:dyDescent="0.25">
      <c r="A10" s="3">
        <v>3</v>
      </c>
      <c r="B10" s="12" t="s">
        <v>7</v>
      </c>
      <c r="C10" s="7" t="s">
        <v>8</v>
      </c>
      <c r="D10" s="40">
        <v>10</v>
      </c>
      <c r="E10" s="40" t="s">
        <v>111</v>
      </c>
      <c r="F10" s="16"/>
      <c r="G10" s="16"/>
      <c r="H10" s="16"/>
      <c r="I10" s="16"/>
      <c r="J10" s="16"/>
      <c r="K10" s="33">
        <f>IF(D10&lt;=$F$9,(D10*F10)*12,IF(D10&lt;=$G$9,(D10*G10)*12,IF(D10&lt;=$H$9,(D10*I10)*12,IF(D10&lt;=$I$9,(D10*I10)*12,IF(D10&gt;=$J$9,(D10*J10)*12)))))</f>
        <v>0</v>
      </c>
      <c r="L10" s="33">
        <f t="shared" ref="L10:L36" si="0">+K10*4</f>
        <v>0</v>
      </c>
    </row>
    <row r="11" spans="1:12" x14ac:dyDescent="0.25">
      <c r="A11" s="3">
        <v>4</v>
      </c>
      <c r="B11" s="12" t="s">
        <v>9</v>
      </c>
      <c r="C11" s="7" t="s">
        <v>10</v>
      </c>
      <c r="D11" s="40">
        <v>10</v>
      </c>
      <c r="E11" s="40" t="s">
        <v>111</v>
      </c>
      <c r="F11" s="16"/>
      <c r="G11" s="16"/>
      <c r="H11" s="16"/>
      <c r="I11" s="16"/>
      <c r="J11" s="16"/>
      <c r="K11" s="33">
        <f t="shared" ref="K11:K22" si="1">IF(D11&lt;=$F$9,(D11*F11)*12,IF(D11&lt;=$G$9,(D11*G11)*12,IF(D11&lt;=$H$9,(D11*I11)*12,IF(D11&lt;=$I$9,(D11*I11)*12,IF(D11&gt;=$J$9,(D11*J11)*12)))))</f>
        <v>0</v>
      </c>
      <c r="L11" s="33">
        <f t="shared" si="0"/>
        <v>0</v>
      </c>
    </row>
    <row r="12" spans="1:12" ht="26.4" x14ac:dyDescent="0.25">
      <c r="A12" s="3">
        <v>5</v>
      </c>
      <c r="B12" s="12" t="s">
        <v>11</v>
      </c>
      <c r="C12" s="7" t="s">
        <v>12</v>
      </c>
      <c r="D12" s="40">
        <v>10</v>
      </c>
      <c r="E12" s="40" t="s">
        <v>111</v>
      </c>
      <c r="F12" s="16"/>
      <c r="G12" s="16"/>
      <c r="H12" s="16"/>
      <c r="I12" s="16"/>
      <c r="J12" s="16"/>
      <c r="K12" s="33">
        <f t="shared" si="1"/>
        <v>0</v>
      </c>
      <c r="L12" s="33">
        <f t="shared" si="0"/>
        <v>0</v>
      </c>
    </row>
    <row r="13" spans="1:12" ht="26.4" x14ac:dyDescent="0.25">
      <c r="A13" s="3">
        <v>6</v>
      </c>
      <c r="B13" s="12" t="s">
        <v>13</v>
      </c>
      <c r="C13" s="7" t="s">
        <v>14</v>
      </c>
      <c r="D13" s="40">
        <v>35</v>
      </c>
      <c r="E13" s="40" t="s">
        <v>111</v>
      </c>
      <c r="F13" s="16"/>
      <c r="G13" s="16"/>
      <c r="H13" s="16"/>
      <c r="I13" s="16"/>
      <c r="J13" s="16"/>
      <c r="K13" s="33">
        <f t="shared" si="1"/>
        <v>0</v>
      </c>
      <c r="L13" s="33">
        <f t="shared" si="0"/>
        <v>0</v>
      </c>
    </row>
    <row r="14" spans="1:12" ht="26.4" x14ac:dyDescent="0.25">
      <c r="A14" s="3">
        <v>7</v>
      </c>
      <c r="B14" s="12" t="s">
        <v>15</v>
      </c>
      <c r="C14" s="7" t="s">
        <v>16</v>
      </c>
      <c r="D14" s="40">
        <v>35</v>
      </c>
      <c r="E14" s="40" t="s">
        <v>111</v>
      </c>
      <c r="F14" s="16"/>
      <c r="G14" s="16"/>
      <c r="H14" s="16"/>
      <c r="I14" s="16"/>
      <c r="J14" s="16"/>
      <c r="K14" s="33">
        <f t="shared" si="1"/>
        <v>0</v>
      </c>
      <c r="L14" s="33">
        <f t="shared" si="0"/>
        <v>0</v>
      </c>
    </row>
    <row r="15" spans="1:12" ht="39.6" x14ac:dyDescent="0.25">
      <c r="A15" s="3">
        <v>8</v>
      </c>
      <c r="B15" s="12" t="s">
        <v>108</v>
      </c>
      <c r="C15" s="7" t="s">
        <v>17</v>
      </c>
      <c r="D15" s="40">
        <v>5</v>
      </c>
      <c r="E15" s="40" t="s">
        <v>111</v>
      </c>
      <c r="F15" s="16"/>
      <c r="G15" s="16"/>
      <c r="H15" s="16"/>
      <c r="I15" s="16"/>
      <c r="J15" s="16"/>
      <c r="K15" s="33">
        <f t="shared" si="1"/>
        <v>0</v>
      </c>
      <c r="L15" s="33">
        <f t="shared" si="0"/>
        <v>0</v>
      </c>
    </row>
    <row r="16" spans="1:12" x14ac:dyDescent="0.25">
      <c r="A16" s="3">
        <v>9</v>
      </c>
      <c r="B16" s="13" t="s">
        <v>18</v>
      </c>
      <c r="C16" s="7" t="s">
        <v>19</v>
      </c>
      <c r="D16" s="40">
        <v>5</v>
      </c>
      <c r="E16" s="40" t="s">
        <v>111</v>
      </c>
      <c r="F16" s="16"/>
      <c r="G16" s="16"/>
      <c r="H16" s="16"/>
      <c r="I16" s="16"/>
      <c r="J16" s="16"/>
      <c r="K16" s="33">
        <f t="shared" si="1"/>
        <v>0</v>
      </c>
      <c r="L16" s="33">
        <f t="shared" si="0"/>
        <v>0</v>
      </c>
    </row>
    <row r="17" spans="1:12" ht="26.4" x14ac:dyDescent="0.25">
      <c r="A17" s="3">
        <v>10</v>
      </c>
      <c r="B17" s="12" t="s">
        <v>20</v>
      </c>
      <c r="C17" s="7" t="s">
        <v>21</v>
      </c>
      <c r="D17" s="40">
        <v>40</v>
      </c>
      <c r="E17" s="40" t="s">
        <v>111</v>
      </c>
      <c r="F17" s="16"/>
      <c r="G17" s="16"/>
      <c r="H17" s="16"/>
      <c r="I17" s="16"/>
      <c r="J17" s="16"/>
      <c r="K17" s="33">
        <f t="shared" si="1"/>
        <v>0</v>
      </c>
      <c r="L17" s="33">
        <f t="shared" si="0"/>
        <v>0</v>
      </c>
    </row>
    <row r="18" spans="1:12" x14ac:dyDescent="0.25">
      <c r="A18" s="3">
        <v>11</v>
      </c>
      <c r="B18" s="12" t="s">
        <v>22</v>
      </c>
      <c r="C18" s="7" t="s">
        <v>23</v>
      </c>
      <c r="D18" s="40">
        <v>5</v>
      </c>
      <c r="E18" s="40" t="s">
        <v>111</v>
      </c>
      <c r="F18" s="16"/>
      <c r="G18" s="16"/>
      <c r="H18" s="16"/>
      <c r="I18" s="16"/>
      <c r="J18" s="16"/>
      <c r="K18" s="33">
        <f t="shared" si="1"/>
        <v>0</v>
      </c>
      <c r="L18" s="33">
        <f t="shared" si="0"/>
        <v>0</v>
      </c>
    </row>
    <row r="19" spans="1:12" ht="26.4" x14ac:dyDescent="0.25">
      <c r="A19" s="3">
        <v>12</v>
      </c>
      <c r="B19" s="12" t="s">
        <v>24</v>
      </c>
      <c r="C19" s="7" t="s">
        <v>25</v>
      </c>
      <c r="D19" s="40">
        <v>10</v>
      </c>
      <c r="E19" s="40" t="s">
        <v>111</v>
      </c>
      <c r="F19" s="16"/>
      <c r="G19" s="16"/>
      <c r="H19" s="16"/>
      <c r="I19" s="16"/>
      <c r="J19" s="16"/>
      <c r="K19" s="33">
        <f t="shared" si="1"/>
        <v>0</v>
      </c>
      <c r="L19" s="33">
        <f t="shared" si="0"/>
        <v>0</v>
      </c>
    </row>
    <row r="20" spans="1:12" x14ac:dyDescent="0.25">
      <c r="A20" s="3">
        <v>13</v>
      </c>
      <c r="B20" s="12" t="s">
        <v>26</v>
      </c>
      <c r="C20" s="7" t="s">
        <v>27</v>
      </c>
      <c r="D20" s="40">
        <v>5</v>
      </c>
      <c r="E20" s="40" t="s">
        <v>111</v>
      </c>
      <c r="F20" s="16"/>
      <c r="G20" s="16"/>
      <c r="H20" s="16"/>
      <c r="I20" s="16"/>
      <c r="J20" s="16"/>
      <c r="K20" s="33">
        <f>IF(D20&lt;=$F$9,(D20*F20)*12,IF(D20&lt;=$G$9,(D20*G20)*12,IF(D20&lt;=$H$9,(D20*I20)*12,IF(D20&lt;=$I$9,(D20*I20)*12,IF(D20&gt;=$J$9,(D20*J20)*12)))))</f>
        <v>0</v>
      </c>
      <c r="L20" s="33">
        <f t="shared" si="0"/>
        <v>0</v>
      </c>
    </row>
    <row r="21" spans="1:12" ht="26.4" x14ac:dyDescent="0.25">
      <c r="A21" s="3">
        <v>14</v>
      </c>
      <c r="B21" s="12" t="s">
        <v>28</v>
      </c>
      <c r="C21" s="7" t="s">
        <v>29</v>
      </c>
      <c r="D21" s="40">
        <v>20</v>
      </c>
      <c r="E21" s="40" t="s">
        <v>111</v>
      </c>
      <c r="F21" s="16"/>
      <c r="G21" s="16"/>
      <c r="H21" s="16"/>
      <c r="I21" s="16"/>
      <c r="J21" s="16"/>
      <c r="K21" s="33">
        <f t="shared" si="1"/>
        <v>0</v>
      </c>
      <c r="L21" s="33">
        <f t="shared" si="0"/>
        <v>0</v>
      </c>
    </row>
    <row r="22" spans="1:12" x14ac:dyDescent="0.25">
      <c r="A22" s="3">
        <v>15</v>
      </c>
      <c r="B22" s="12" t="s">
        <v>30</v>
      </c>
      <c r="C22" s="7" t="s">
        <v>31</v>
      </c>
      <c r="D22" s="40">
        <v>20</v>
      </c>
      <c r="E22" s="40" t="s">
        <v>111</v>
      </c>
      <c r="F22" s="16"/>
      <c r="G22" s="16"/>
      <c r="H22" s="16"/>
      <c r="I22" s="16"/>
      <c r="J22" s="16"/>
      <c r="K22" s="33">
        <f t="shared" si="1"/>
        <v>0</v>
      </c>
      <c r="L22" s="33">
        <f t="shared" si="0"/>
        <v>0</v>
      </c>
    </row>
    <row r="23" spans="1:12" ht="26.4" x14ac:dyDescent="0.25">
      <c r="A23" s="3">
        <v>16</v>
      </c>
      <c r="B23" s="12" t="s">
        <v>32</v>
      </c>
      <c r="C23" s="7" t="s">
        <v>33</v>
      </c>
      <c r="D23" s="40">
        <v>10</v>
      </c>
      <c r="E23" s="40" t="s">
        <v>111</v>
      </c>
      <c r="F23" s="16"/>
      <c r="G23" s="16"/>
      <c r="H23" s="16"/>
      <c r="I23" s="16"/>
      <c r="J23" s="16"/>
      <c r="K23" s="33">
        <f>IF(D23&lt;=$F$9,(D23*F23)*12,IF(D23&lt;=$G$9,(D23*G23)*12,IF(D23&lt;=$H$9,(D23*I23)*12,IF(D23&lt;=$I$9,(D23*I23)*12,IF(D23&gt;=$J$9,(D23*J23)*12)))))</f>
        <v>0</v>
      </c>
      <c r="L23" s="33">
        <f t="shared" si="0"/>
        <v>0</v>
      </c>
    </row>
    <row r="24" spans="1:12" ht="26.4" x14ac:dyDescent="0.25">
      <c r="A24" s="3">
        <v>17.100000000000001</v>
      </c>
      <c r="B24" s="12" t="s">
        <v>34</v>
      </c>
      <c r="C24" s="7" t="s">
        <v>35</v>
      </c>
      <c r="D24" s="40" t="s">
        <v>112</v>
      </c>
      <c r="E24" s="40">
        <v>11000</v>
      </c>
      <c r="F24" s="16"/>
      <c r="G24" s="16"/>
      <c r="H24" s="16"/>
      <c r="I24" s="16"/>
      <c r="J24" s="16"/>
      <c r="K24" s="33">
        <f t="shared" ref="K24:K33" si="2">IF(E24&lt;=$F$9,E24*F24,IF(E24&lt;=$G$9,E24*G24,IF(E24&lt;=$H$9,E24*I24,IF(E24&lt;=$I$9,E24*I24,IF(E24&gt;=$J$9,E24*J24)))))</f>
        <v>0</v>
      </c>
      <c r="L24" s="33">
        <f t="shared" si="0"/>
        <v>0</v>
      </c>
    </row>
    <row r="25" spans="1:12" ht="26.4" x14ac:dyDescent="0.25">
      <c r="A25" s="2">
        <v>17.2</v>
      </c>
      <c r="B25" s="12" t="s">
        <v>34</v>
      </c>
      <c r="C25" s="7" t="s">
        <v>35</v>
      </c>
      <c r="D25" s="40" t="s">
        <v>112</v>
      </c>
      <c r="E25" s="40">
        <v>1</v>
      </c>
      <c r="F25" s="16"/>
      <c r="G25" s="16"/>
      <c r="H25" s="16"/>
      <c r="I25" s="16"/>
      <c r="J25" s="16"/>
      <c r="K25" s="33">
        <f t="shared" si="2"/>
        <v>0</v>
      </c>
      <c r="L25" s="33">
        <f t="shared" si="0"/>
        <v>0</v>
      </c>
    </row>
    <row r="26" spans="1:12" ht="26.4" x14ac:dyDescent="0.25">
      <c r="A26" s="3">
        <v>18</v>
      </c>
      <c r="B26" s="12" t="s">
        <v>36</v>
      </c>
      <c r="C26" s="7" t="s">
        <v>37</v>
      </c>
      <c r="D26" s="40" t="s">
        <v>112</v>
      </c>
      <c r="E26" s="40">
        <v>5</v>
      </c>
      <c r="F26" s="16"/>
      <c r="G26" s="16"/>
      <c r="H26" s="16"/>
      <c r="I26" s="16"/>
      <c r="J26" s="16"/>
      <c r="K26" s="33">
        <f t="shared" si="2"/>
        <v>0</v>
      </c>
      <c r="L26" s="33">
        <f t="shared" si="0"/>
        <v>0</v>
      </c>
    </row>
    <row r="27" spans="1:12" ht="26.4" x14ac:dyDescent="0.25">
      <c r="A27" s="3">
        <v>19</v>
      </c>
      <c r="B27" s="12" t="s">
        <v>38</v>
      </c>
      <c r="C27" s="7" t="s">
        <v>39</v>
      </c>
      <c r="D27" s="40" t="s">
        <v>112</v>
      </c>
      <c r="E27" s="40">
        <v>5</v>
      </c>
      <c r="F27" s="16"/>
      <c r="G27" s="16"/>
      <c r="H27" s="16"/>
      <c r="I27" s="16"/>
      <c r="J27" s="16"/>
      <c r="K27" s="33">
        <f t="shared" si="2"/>
        <v>0</v>
      </c>
      <c r="L27" s="33">
        <f t="shared" si="0"/>
        <v>0</v>
      </c>
    </row>
    <row r="28" spans="1:12" ht="26.4" x14ac:dyDescent="0.25">
      <c r="A28" s="3">
        <v>20</v>
      </c>
      <c r="B28" s="12" t="s">
        <v>40</v>
      </c>
      <c r="C28" s="7" t="s">
        <v>41</v>
      </c>
      <c r="D28" s="40" t="s">
        <v>112</v>
      </c>
      <c r="E28" s="40">
        <v>5</v>
      </c>
      <c r="F28" s="16"/>
      <c r="G28" s="16"/>
      <c r="H28" s="16"/>
      <c r="I28" s="16"/>
      <c r="J28" s="16"/>
      <c r="K28" s="33">
        <f t="shared" si="2"/>
        <v>0</v>
      </c>
      <c r="L28" s="33">
        <f t="shared" si="0"/>
        <v>0</v>
      </c>
    </row>
    <row r="29" spans="1:12" ht="26.4" x14ac:dyDescent="0.25">
      <c r="A29" s="3">
        <v>21</v>
      </c>
      <c r="B29" s="12" t="s">
        <v>42</v>
      </c>
      <c r="C29" s="7" t="s">
        <v>43</v>
      </c>
      <c r="D29" s="40" t="s">
        <v>112</v>
      </c>
      <c r="E29" s="40">
        <v>25</v>
      </c>
      <c r="F29" s="16"/>
      <c r="G29" s="16"/>
      <c r="H29" s="16"/>
      <c r="I29" s="16"/>
      <c r="J29" s="16"/>
      <c r="K29" s="33">
        <f t="shared" si="2"/>
        <v>0</v>
      </c>
      <c r="L29" s="33">
        <f t="shared" si="0"/>
        <v>0</v>
      </c>
    </row>
    <row r="30" spans="1:12" ht="26.4" x14ac:dyDescent="0.25">
      <c r="A30" s="3">
        <v>22</v>
      </c>
      <c r="B30" s="12" t="s">
        <v>44</v>
      </c>
      <c r="C30" s="7" t="s">
        <v>45</v>
      </c>
      <c r="D30" s="40" t="s">
        <v>112</v>
      </c>
      <c r="E30" s="40">
        <v>1</v>
      </c>
      <c r="F30" s="16"/>
      <c r="G30" s="16"/>
      <c r="H30" s="16"/>
      <c r="I30" s="16"/>
      <c r="J30" s="16"/>
      <c r="K30" s="33">
        <f t="shared" si="2"/>
        <v>0</v>
      </c>
      <c r="L30" s="33">
        <f t="shared" si="0"/>
        <v>0</v>
      </c>
    </row>
    <row r="31" spans="1:12" ht="26.4" x14ac:dyDescent="0.25">
      <c r="A31" s="3">
        <v>23.1</v>
      </c>
      <c r="B31" s="12" t="s">
        <v>113</v>
      </c>
      <c r="C31" s="7" t="s">
        <v>46</v>
      </c>
      <c r="D31" s="40" t="s">
        <v>112</v>
      </c>
      <c r="E31" s="40">
        <v>2000</v>
      </c>
      <c r="F31" s="16"/>
      <c r="G31" s="16"/>
      <c r="H31" s="16"/>
      <c r="I31" s="16"/>
      <c r="J31" s="16"/>
      <c r="K31" s="33">
        <f t="shared" si="2"/>
        <v>0</v>
      </c>
      <c r="L31" s="33">
        <f t="shared" si="0"/>
        <v>0</v>
      </c>
    </row>
    <row r="32" spans="1:12" ht="26.4" x14ac:dyDescent="0.25">
      <c r="A32" s="2">
        <v>23.2</v>
      </c>
      <c r="B32" s="12" t="s">
        <v>114</v>
      </c>
      <c r="C32" s="7" t="s">
        <v>46</v>
      </c>
      <c r="D32" s="40" t="s">
        <v>112</v>
      </c>
      <c r="E32" s="40">
        <v>1</v>
      </c>
      <c r="F32" s="16"/>
      <c r="G32" s="16"/>
      <c r="H32" s="16"/>
      <c r="I32" s="16"/>
      <c r="J32" s="16"/>
      <c r="K32" s="33">
        <f t="shared" si="2"/>
        <v>0</v>
      </c>
      <c r="L32" s="33">
        <f t="shared" si="0"/>
        <v>0</v>
      </c>
    </row>
    <row r="33" spans="1:12" x14ac:dyDescent="0.25">
      <c r="A33" s="3">
        <v>24</v>
      </c>
      <c r="B33" s="12" t="s">
        <v>47</v>
      </c>
      <c r="C33" s="7" t="s">
        <v>48</v>
      </c>
      <c r="D33" s="40" t="s">
        <v>111</v>
      </c>
      <c r="E33" s="40">
        <v>1750</v>
      </c>
      <c r="F33" s="16"/>
      <c r="G33" s="16"/>
      <c r="H33" s="15"/>
      <c r="I33" s="16"/>
      <c r="J33" s="16"/>
      <c r="K33" s="33">
        <f t="shared" si="2"/>
        <v>0</v>
      </c>
      <c r="L33" s="33">
        <f t="shared" si="0"/>
        <v>0</v>
      </c>
    </row>
    <row r="34" spans="1:12" ht="26.4" x14ac:dyDescent="0.25">
      <c r="A34" s="3">
        <v>25</v>
      </c>
      <c r="B34" s="12" t="s">
        <v>49</v>
      </c>
      <c r="C34" s="7" t="s">
        <v>50</v>
      </c>
      <c r="D34" s="40">
        <v>50</v>
      </c>
      <c r="E34" s="40" t="s">
        <v>111</v>
      </c>
      <c r="F34" s="16"/>
      <c r="G34" s="16"/>
      <c r="H34" s="16"/>
      <c r="I34" s="16"/>
      <c r="J34" s="16"/>
      <c r="K34" s="33">
        <f>IF(D34&lt;=$F$9,(D34*F34)*12,IF(D34&lt;=$G$9,(D34*G34)*12,IF(D34&lt;=$H$9,(D34*I34)*12,IF(D34&lt;=$I$9,(D34*I34)*12,IF(D34&gt;=$J$9,(D34*J34)*12)))))</f>
        <v>0</v>
      </c>
      <c r="L34" s="33">
        <f t="shared" si="0"/>
        <v>0</v>
      </c>
    </row>
    <row r="35" spans="1:12" ht="26.4" x14ac:dyDescent="0.25">
      <c r="A35" s="3">
        <v>26</v>
      </c>
      <c r="B35" s="12" t="s">
        <v>51</v>
      </c>
      <c r="C35" s="7" t="s">
        <v>52</v>
      </c>
      <c r="D35" s="40">
        <v>60</v>
      </c>
      <c r="E35" s="40" t="s">
        <v>111</v>
      </c>
      <c r="F35" s="16"/>
      <c r="G35" s="16"/>
      <c r="H35" s="16"/>
      <c r="I35" s="16"/>
      <c r="J35" s="16"/>
      <c r="K35" s="33">
        <f t="shared" ref="K35:K36" si="3">IF(D35&lt;=$F$9,(D35*F35)*12,IF(D35&lt;=$G$9,(D35*G35)*12,IF(D35&lt;=$H$9,(D35*I35)*12,IF(D35&lt;=$I$9,(D35*I35)*12,IF(D35&gt;=$J$9,(D35*J35)*12)))))</f>
        <v>0</v>
      </c>
      <c r="L35" s="33">
        <f t="shared" si="0"/>
        <v>0</v>
      </c>
    </row>
    <row r="36" spans="1:12" x14ac:dyDescent="0.25">
      <c r="A36" s="3">
        <v>27</v>
      </c>
      <c r="B36" s="12" t="s">
        <v>53</v>
      </c>
      <c r="C36" s="7" t="s">
        <v>54</v>
      </c>
      <c r="D36" s="40">
        <v>10</v>
      </c>
      <c r="E36" s="40" t="s">
        <v>111</v>
      </c>
      <c r="F36" s="16"/>
      <c r="G36" s="16"/>
      <c r="H36" s="16"/>
      <c r="I36" s="16"/>
      <c r="J36" s="16"/>
      <c r="K36" s="33">
        <f t="shared" si="3"/>
        <v>0</v>
      </c>
      <c r="L36" s="33">
        <f t="shared" si="0"/>
        <v>0</v>
      </c>
    </row>
    <row r="37" spans="1:12" x14ac:dyDescent="0.25">
      <c r="A37" s="30"/>
      <c r="B37" s="30"/>
      <c r="C37" s="30"/>
      <c r="D37" s="39"/>
      <c r="E37" s="39"/>
      <c r="F37" s="30"/>
      <c r="G37" s="30">
        <v>100</v>
      </c>
      <c r="H37" s="30">
        <v>1000</v>
      </c>
      <c r="I37" s="30">
        <v>5000</v>
      </c>
      <c r="J37" s="31">
        <v>5001</v>
      </c>
      <c r="K37" s="31"/>
      <c r="L37" s="31"/>
    </row>
    <row r="38" spans="1:12" ht="39.6" x14ac:dyDescent="0.25">
      <c r="A38" s="3">
        <v>28.1</v>
      </c>
      <c r="B38" s="12" t="s">
        <v>115</v>
      </c>
      <c r="C38" s="7" t="s">
        <v>55</v>
      </c>
      <c r="D38" s="40">
        <v>600</v>
      </c>
      <c r="E38" s="40" t="s">
        <v>111</v>
      </c>
      <c r="F38" s="30"/>
      <c r="G38" s="16"/>
      <c r="H38" s="16"/>
      <c r="I38" s="17"/>
      <c r="J38" s="17"/>
      <c r="K38" s="33">
        <f>IF(D38&lt;=$G$37,(D38*G38)*12,IF(D38&lt;=$H$37,(D38*H38)*12,IF(D38&lt;=$I$37,(D38*I38)*12,IF(D38&gt;=$J$37,(D38*J38)*12))))</f>
        <v>0</v>
      </c>
      <c r="L38" s="33">
        <f t="shared" ref="L38:L41" si="4">+K38*4</f>
        <v>0</v>
      </c>
    </row>
    <row r="39" spans="1:12" ht="39.6" x14ac:dyDescent="0.25">
      <c r="A39" s="3">
        <v>28.2</v>
      </c>
      <c r="B39" s="12" t="s">
        <v>116</v>
      </c>
      <c r="C39" s="7" t="s">
        <v>55</v>
      </c>
      <c r="D39" s="40">
        <v>1</v>
      </c>
      <c r="E39" s="40" t="s">
        <v>111</v>
      </c>
      <c r="F39" s="30"/>
      <c r="G39" s="16"/>
      <c r="H39" s="16"/>
      <c r="I39" s="17"/>
      <c r="J39" s="17"/>
      <c r="K39" s="33">
        <f>IF(D39&lt;=$G$37,(D39*G39)*12,IF(D39&lt;=$H$37,(D39*H39)*12,IF(D39&lt;=$I$37,(D39*I39)*12,IF(D39&gt;=$J$37,(D39*J39)*12))))</f>
        <v>0</v>
      </c>
      <c r="L39" s="33">
        <f t="shared" si="4"/>
        <v>0</v>
      </c>
    </row>
    <row r="40" spans="1:12" ht="26.4" x14ac:dyDescent="0.25">
      <c r="A40" s="3">
        <v>29.1</v>
      </c>
      <c r="B40" s="12" t="s">
        <v>117</v>
      </c>
      <c r="C40" s="7" t="s">
        <v>56</v>
      </c>
      <c r="D40" s="40" t="s">
        <v>112</v>
      </c>
      <c r="E40" s="40">
        <v>600</v>
      </c>
      <c r="F40" s="30"/>
      <c r="G40" s="16"/>
      <c r="H40" s="16"/>
      <c r="I40" s="17"/>
      <c r="J40" s="17"/>
      <c r="K40" s="33">
        <f>IF(E40&lt;=$G$37,E40*G40,IF(E40&lt;=$H$37,E40*H40,IF(E40&lt;=$I$37,E40*I40,IF(E40&gt;=$J$37,E40*J40))))</f>
        <v>0</v>
      </c>
      <c r="L40" s="33">
        <f t="shared" si="4"/>
        <v>0</v>
      </c>
    </row>
    <row r="41" spans="1:12" ht="26.4" x14ac:dyDescent="0.25">
      <c r="A41" s="3">
        <v>29.2</v>
      </c>
      <c r="B41" s="12" t="s">
        <v>118</v>
      </c>
      <c r="C41" s="7" t="s">
        <v>56</v>
      </c>
      <c r="D41" s="40" t="s">
        <v>112</v>
      </c>
      <c r="E41" s="40">
        <v>1</v>
      </c>
      <c r="F41" s="30"/>
      <c r="G41" s="16"/>
      <c r="H41" s="16"/>
      <c r="I41" s="17"/>
      <c r="J41" s="17"/>
      <c r="K41" s="33">
        <f>IF(E41&lt;=$G$37,E41*G41,IF(E41&lt;=$H$37,E41*H41,IF(E41&lt;=$I$37,E41*I41,IF(E41&gt;=$J$37,E41*J41))))</f>
        <v>0</v>
      </c>
      <c r="L41" s="33">
        <f t="shared" si="4"/>
        <v>0</v>
      </c>
    </row>
    <row r="42" spans="1:12" x14ac:dyDescent="0.25">
      <c r="A42" s="30"/>
      <c r="B42" s="30"/>
      <c r="C42" s="30"/>
      <c r="D42" s="39"/>
      <c r="E42" s="39"/>
      <c r="F42" s="30">
        <v>10</v>
      </c>
      <c r="G42" s="30">
        <v>100</v>
      </c>
      <c r="H42" s="30">
        <v>1000</v>
      </c>
      <c r="I42" s="30">
        <v>5000</v>
      </c>
      <c r="J42" s="31">
        <v>5001</v>
      </c>
      <c r="K42" s="31"/>
      <c r="L42" s="31"/>
    </row>
    <row r="43" spans="1:12" ht="52.8" x14ac:dyDescent="0.25">
      <c r="A43" s="2">
        <v>30.1</v>
      </c>
      <c r="B43" s="13" t="s">
        <v>119</v>
      </c>
      <c r="C43" s="7" t="s">
        <v>57</v>
      </c>
      <c r="D43" s="40" t="s">
        <v>112</v>
      </c>
      <c r="E43" s="40">
        <v>100</v>
      </c>
      <c r="F43" s="16"/>
      <c r="G43" s="16"/>
      <c r="H43" s="16"/>
      <c r="I43" s="16"/>
      <c r="J43" s="16"/>
      <c r="K43" s="33">
        <f>IF(E43&lt;=$F$42,E43*F43,IF(E43&lt;=$G$42,E43*G43,IF(E43&lt;=$H$42,E43*H43,IF(E43&lt;=$I$42,E43*I43,IF(E43&gt;=$J$42,E43*J43)))))</f>
        <v>0</v>
      </c>
      <c r="L43" s="33">
        <f t="shared" ref="L43:L64" si="5">+K43*4</f>
        <v>0</v>
      </c>
    </row>
    <row r="44" spans="1:12" ht="52.8" x14ac:dyDescent="0.25">
      <c r="A44" s="2">
        <v>30.2</v>
      </c>
      <c r="B44" s="13" t="s">
        <v>120</v>
      </c>
      <c r="C44" s="7" t="s">
        <v>57</v>
      </c>
      <c r="D44" s="40" t="s">
        <v>112</v>
      </c>
      <c r="E44" s="40">
        <v>1</v>
      </c>
      <c r="F44" s="16"/>
      <c r="G44" s="16"/>
      <c r="H44" s="16"/>
      <c r="I44" s="16"/>
      <c r="J44" s="16"/>
      <c r="K44" s="33">
        <f>IF(E44&lt;=$F$42,E44*F44,IF(E44&lt;=$G$42,E44*G44,IF(E44&lt;=$H$42,E44*H44,IF(E44&lt;=$I$42,E44*I44,IF(E44&gt;=$J$42,E44*J44)))))</f>
        <v>0</v>
      </c>
      <c r="L44" s="33">
        <f t="shared" si="5"/>
        <v>0</v>
      </c>
    </row>
    <row r="45" spans="1:12" ht="39.6" x14ac:dyDescent="0.25">
      <c r="A45" s="3">
        <v>31.1</v>
      </c>
      <c r="B45" s="12" t="s">
        <v>121</v>
      </c>
      <c r="C45" s="7" t="s">
        <v>58</v>
      </c>
      <c r="D45" s="40">
        <v>3000</v>
      </c>
      <c r="E45" s="40" t="s">
        <v>111</v>
      </c>
      <c r="F45" s="16"/>
      <c r="G45" s="16"/>
      <c r="H45" s="16"/>
      <c r="I45" s="16"/>
      <c r="J45" s="16"/>
      <c r="K45" s="33">
        <f>IF(D45&lt;=$F$42,(D45*F45)*12,IF(D45&lt;=$G$42,(D45*G45)*12,IF(D45&lt;=$H$42,(D45*H45)*12,IF(D45&lt;=$I$42,(D45*I45)*12,IF(D45&gt;=$J$42,(D45*J45)*12)))))</f>
        <v>0</v>
      </c>
      <c r="L45" s="33">
        <f t="shared" si="5"/>
        <v>0</v>
      </c>
    </row>
    <row r="46" spans="1:12" ht="39.6" x14ac:dyDescent="0.25">
      <c r="A46" s="3">
        <v>31.2</v>
      </c>
      <c r="B46" s="12" t="s">
        <v>122</v>
      </c>
      <c r="C46" s="7" t="s">
        <v>58</v>
      </c>
      <c r="D46" s="40">
        <v>1</v>
      </c>
      <c r="E46" s="40" t="s">
        <v>111</v>
      </c>
      <c r="F46" s="16"/>
      <c r="G46" s="16"/>
      <c r="H46" s="16"/>
      <c r="I46" s="16"/>
      <c r="J46" s="16"/>
      <c r="K46" s="33">
        <f>IF(D46&lt;=$F$42,(D46*F46)*12,IF(D46&lt;=$G$42,(D46*G46)*12,IF(D46&lt;=$H$42,(D46*H46)*12,IF(D46&lt;=$I$42,(D46*I46)*12,IF(D46&gt;=$J$42,(D46*J46)*12)))))</f>
        <v>0</v>
      </c>
      <c r="L46" s="33">
        <f t="shared" si="5"/>
        <v>0</v>
      </c>
    </row>
    <row r="47" spans="1:12" ht="39.6" x14ac:dyDescent="0.25">
      <c r="A47" s="3">
        <v>32.1</v>
      </c>
      <c r="B47" s="12" t="s">
        <v>123</v>
      </c>
      <c r="C47" s="7" t="s">
        <v>59</v>
      </c>
      <c r="D47" s="40" t="s">
        <v>112</v>
      </c>
      <c r="E47" s="40">
        <v>100</v>
      </c>
      <c r="F47" s="16"/>
      <c r="G47" s="16"/>
      <c r="H47" s="16"/>
      <c r="I47" s="16"/>
      <c r="J47" s="16"/>
      <c r="K47" s="33">
        <f>IF(E47&lt;=$F$42,E47*F47,IF(E47&lt;=$G$42,E47*G47,IF(E47&lt;=$H$42,E47*H47,IF(E47&lt;=$I$42,E47*I47,IF(E47&gt;=$J$42,E47*J47)))))</f>
        <v>0</v>
      </c>
      <c r="L47" s="33">
        <f t="shared" si="5"/>
        <v>0</v>
      </c>
    </row>
    <row r="48" spans="1:12" ht="39.6" x14ac:dyDescent="0.25">
      <c r="A48" s="3">
        <v>32.200000000000003</v>
      </c>
      <c r="B48" s="12" t="s">
        <v>124</v>
      </c>
      <c r="C48" s="7" t="s">
        <v>59</v>
      </c>
      <c r="D48" s="40" t="s">
        <v>112</v>
      </c>
      <c r="E48" s="40">
        <v>1</v>
      </c>
      <c r="F48" s="16"/>
      <c r="G48" s="16"/>
      <c r="H48" s="16"/>
      <c r="I48" s="16"/>
      <c r="J48" s="16"/>
      <c r="K48" s="33">
        <f t="shared" ref="K48:K57" si="6">IF(E48&lt;=$F$42,E48*F48,IF(E48&lt;=$G$42,E48*G48,IF(E48&lt;=$H$42,E48*H48,IF(E48&lt;=$I$42,E48*I48,IF(E48&gt;=$J$42,E48*J48)))))</f>
        <v>0</v>
      </c>
      <c r="L48" s="33">
        <f t="shared" si="5"/>
        <v>0</v>
      </c>
    </row>
    <row r="49" spans="1:12" ht="39.6" x14ac:dyDescent="0.25">
      <c r="A49" s="2">
        <v>33.1</v>
      </c>
      <c r="B49" s="12" t="s">
        <v>125</v>
      </c>
      <c r="C49" s="7" t="s">
        <v>60</v>
      </c>
      <c r="D49" s="40" t="s">
        <v>112</v>
      </c>
      <c r="E49" s="40">
        <v>300</v>
      </c>
      <c r="F49" s="16"/>
      <c r="G49" s="16"/>
      <c r="H49" s="16"/>
      <c r="I49" s="16"/>
      <c r="J49" s="16"/>
      <c r="K49" s="33">
        <f t="shared" si="6"/>
        <v>0</v>
      </c>
      <c r="L49" s="33">
        <f t="shared" si="5"/>
        <v>0</v>
      </c>
    </row>
    <row r="50" spans="1:12" ht="39.6" x14ac:dyDescent="0.25">
      <c r="A50" s="2">
        <v>33.200000000000003</v>
      </c>
      <c r="B50" s="12" t="s">
        <v>126</v>
      </c>
      <c r="C50" s="7" t="s">
        <v>60</v>
      </c>
      <c r="D50" s="40" t="s">
        <v>112</v>
      </c>
      <c r="E50" s="40">
        <v>1</v>
      </c>
      <c r="F50" s="16"/>
      <c r="G50" s="16"/>
      <c r="H50" s="16"/>
      <c r="I50" s="16"/>
      <c r="J50" s="16"/>
      <c r="K50" s="33">
        <f t="shared" si="6"/>
        <v>0</v>
      </c>
      <c r="L50" s="33">
        <f t="shared" si="5"/>
        <v>0</v>
      </c>
    </row>
    <row r="51" spans="1:12" ht="52.8" x14ac:dyDescent="0.25">
      <c r="A51" s="3">
        <v>34.1</v>
      </c>
      <c r="B51" s="13" t="s">
        <v>127</v>
      </c>
      <c r="C51" s="7" t="s">
        <v>61</v>
      </c>
      <c r="D51" s="40" t="s">
        <v>112</v>
      </c>
      <c r="E51" s="40">
        <v>100</v>
      </c>
      <c r="F51" s="16"/>
      <c r="G51" s="16"/>
      <c r="H51" s="16"/>
      <c r="I51" s="16"/>
      <c r="J51" s="16"/>
      <c r="K51" s="33">
        <f t="shared" si="6"/>
        <v>0</v>
      </c>
      <c r="L51" s="33">
        <f t="shared" si="5"/>
        <v>0</v>
      </c>
    </row>
    <row r="52" spans="1:12" ht="52.8" x14ac:dyDescent="0.25">
      <c r="A52" s="3">
        <v>34.200000000000003</v>
      </c>
      <c r="B52" s="13" t="s">
        <v>128</v>
      </c>
      <c r="C52" s="7" t="s">
        <v>61</v>
      </c>
      <c r="D52" s="40" t="s">
        <v>112</v>
      </c>
      <c r="E52" s="40">
        <v>1</v>
      </c>
      <c r="F52" s="16"/>
      <c r="G52" s="16"/>
      <c r="H52" s="16"/>
      <c r="I52" s="16"/>
      <c r="J52" s="16"/>
      <c r="K52" s="33">
        <f t="shared" si="6"/>
        <v>0</v>
      </c>
      <c r="L52" s="33">
        <f t="shared" si="5"/>
        <v>0</v>
      </c>
    </row>
    <row r="53" spans="1:12" ht="52.8" x14ac:dyDescent="0.25">
      <c r="A53" s="3">
        <v>35.1</v>
      </c>
      <c r="B53" s="13" t="s">
        <v>129</v>
      </c>
      <c r="C53" s="7" t="s">
        <v>62</v>
      </c>
      <c r="D53" s="40" t="s">
        <v>112</v>
      </c>
      <c r="E53" s="40">
        <v>300</v>
      </c>
      <c r="F53" s="16"/>
      <c r="G53" s="16"/>
      <c r="H53" s="16"/>
      <c r="I53" s="16"/>
      <c r="J53" s="16"/>
      <c r="K53" s="33">
        <f t="shared" si="6"/>
        <v>0</v>
      </c>
      <c r="L53" s="33">
        <f t="shared" si="5"/>
        <v>0</v>
      </c>
    </row>
    <row r="54" spans="1:12" ht="52.8" x14ac:dyDescent="0.25">
      <c r="A54" s="3">
        <v>35.200000000000003</v>
      </c>
      <c r="B54" s="13" t="s">
        <v>130</v>
      </c>
      <c r="C54" s="7" t="s">
        <v>62</v>
      </c>
      <c r="D54" s="40" t="s">
        <v>112</v>
      </c>
      <c r="E54" s="40">
        <v>1</v>
      </c>
      <c r="F54" s="16"/>
      <c r="G54" s="16"/>
      <c r="H54" s="16"/>
      <c r="I54" s="16"/>
      <c r="J54" s="16"/>
      <c r="K54" s="33">
        <f t="shared" si="6"/>
        <v>0</v>
      </c>
      <c r="L54" s="33">
        <f t="shared" si="5"/>
        <v>0</v>
      </c>
    </row>
    <row r="55" spans="1:12" ht="26.4" x14ac:dyDescent="0.25">
      <c r="A55" s="2">
        <v>36</v>
      </c>
      <c r="B55" s="12" t="s">
        <v>63</v>
      </c>
      <c r="C55" s="7" t="s">
        <v>64</v>
      </c>
      <c r="D55" s="40" t="s">
        <v>112</v>
      </c>
      <c r="E55" s="40">
        <v>450</v>
      </c>
      <c r="F55" s="16"/>
      <c r="G55" s="16"/>
      <c r="H55" s="16"/>
      <c r="I55" s="16"/>
      <c r="J55" s="16"/>
      <c r="K55" s="33">
        <f t="shared" si="6"/>
        <v>0</v>
      </c>
      <c r="L55" s="33">
        <f t="shared" si="5"/>
        <v>0</v>
      </c>
    </row>
    <row r="56" spans="1:12" ht="26.4" x14ac:dyDescent="0.25">
      <c r="A56" s="2">
        <v>37</v>
      </c>
      <c r="B56" s="12" t="s">
        <v>65</v>
      </c>
      <c r="C56" s="7" t="s">
        <v>66</v>
      </c>
      <c r="D56" s="40">
        <v>5</v>
      </c>
      <c r="E56" s="40" t="s">
        <v>111</v>
      </c>
      <c r="F56" s="16"/>
      <c r="G56" s="16"/>
      <c r="H56" s="16"/>
      <c r="I56" s="16"/>
      <c r="J56" s="16"/>
      <c r="K56" s="33">
        <f>IF(D56&lt;=$F$42,(D56*F56)*12,IF(D56&lt;=$G$42,(D56*G56)*12,IF(D56&lt;=$H$42,(D56*H56)*12,IF(D56&lt;=$I$42,(D56*I56)*12,IF(D56&gt;=$J$42,(D56*J56)*12)))))</f>
        <v>0</v>
      </c>
      <c r="L56" s="33">
        <f t="shared" si="5"/>
        <v>0</v>
      </c>
    </row>
    <row r="57" spans="1:12" ht="26.4" x14ac:dyDescent="0.25">
      <c r="A57" s="2">
        <v>38</v>
      </c>
      <c r="B57" s="12" t="s">
        <v>67</v>
      </c>
      <c r="C57" s="7" t="s">
        <v>68</v>
      </c>
      <c r="D57" s="40" t="s">
        <v>112</v>
      </c>
      <c r="E57" s="40">
        <v>20</v>
      </c>
      <c r="F57" s="16"/>
      <c r="G57" s="16"/>
      <c r="H57" s="16"/>
      <c r="I57" s="16"/>
      <c r="J57" s="16"/>
      <c r="K57" s="33">
        <f t="shared" si="6"/>
        <v>0</v>
      </c>
      <c r="L57" s="33">
        <f t="shared" si="5"/>
        <v>0</v>
      </c>
    </row>
    <row r="58" spans="1:12" ht="26.4" x14ac:dyDescent="0.25">
      <c r="A58" s="2">
        <v>39</v>
      </c>
      <c r="B58" s="12" t="s">
        <v>69</v>
      </c>
      <c r="C58" s="7" t="s">
        <v>70</v>
      </c>
      <c r="D58" s="40">
        <v>5</v>
      </c>
      <c r="E58" s="40" t="s">
        <v>111</v>
      </c>
      <c r="F58" s="16"/>
      <c r="G58" s="16"/>
      <c r="H58" s="16"/>
      <c r="I58" s="16"/>
      <c r="J58" s="16"/>
      <c r="K58" s="33">
        <f t="shared" ref="K58" si="7">IF(D58&lt;=$F$42,(D58*F58)*12,IF(D58&lt;=$G$42,(D58*G58)*12,IF(D58&lt;=$H$42,(D58*H58)*12,IF(D58&lt;=$I$42,(D58*I58)*12,IF(D58&gt;=$J$42,(D58*J58)*12)))))</f>
        <v>0</v>
      </c>
      <c r="L58" s="33">
        <f t="shared" si="5"/>
        <v>0</v>
      </c>
    </row>
    <row r="59" spans="1:12" x14ac:dyDescent="0.25">
      <c r="A59" s="2">
        <v>40</v>
      </c>
      <c r="B59" s="12" t="s">
        <v>131</v>
      </c>
      <c r="C59" s="7" t="s">
        <v>132</v>
      </c>
      <c r="D59" s="40">
        <v>500</v>
      </c>
      <c r="E59" s="40" t="s">
        <v>111</v>
      </c>
      <c r="F59" s="16"/>
      <c r="G59" s="16"/>
      <c r="H59" s="16"/>
      <c r="I59" s="16"/>
      <c r="J59" s="16"/>
      <c r="K59" s="33">
        <f>IF(D59&lt;=$F$42,(D59*F59)*12,IF(D59&lt;=$G$42,(D59*G59)*12,IF(D59&lt;=$H$42,(D59*H59)*12,IF(D59&lt;=$I$42,(D59*I59)*12,IF(D59&gt;=$J$42,(D59*J59)*12)))))</f>
        <v>0</v>
      </c>
      <c r="L59" s="33">
        <f t="shared" si="5"/>
        <v>0</v>
      </c>
    </row>
    <row r="60" spans="1:12" ht="26.4" x14ac:dyDescent="0.25">
      <c r="A60" s="2">
        <v>41</v>
      </c>
      <c r="B60" s="12" t="s">
        <v>71</v>
      </c>
      <c r="C60" s="7" t="s">
        <v>72</v>
      </c>
      <c r="D60" s="40" t="s">
        <v>112</v>
      </c>
      <c r="E60" s="40">
        <v>5</v>
      </c>
      <c r="F60" s="16"/>
      <c r="G60" s="16"/>
      <c r="H60" s="16"/>
      <c r="I60" s="16"/>
      <c r="J60" s="16"/>
      <c r="K60" s="33">
        <f t="shared" ref="K60:K64" si="8">IF(E60&lt;=$F$42,E60*F60,IF(E60&lt;=$G$42,E60*G60,IF(E60&lt;=$H$42,E60*H60,IF(E60&lt;=$I$42,E60*I60,IF(E60&gt;=$J$42,E60*J60)))))</f>
        <v>0</v>
      </c>
      <c r="L60" s="33">
        <f t="shared" si="5"/>
        <v>0</v>
      </c>
    </row>
    <row r="61" spans="1:12" ht="26.4" x14ac:dyDescent="0.25">
      <c r="A61" s="2">
        <v>42</v>
      </c>
      <c r="B61" s="12" t="s">
        <v>73</v>
      </c>
      <c r="C61" s="7" t="s">
        <v>74</v>
      </c>
      <c r="D61" s="40" t="s">
        <v>112</v>
      </c>
      <c r="E61" s="40">
        <v>5</v>
      </c>
      <c r="F61" s="16"/>
      <c r="G61" s="16"/>
      <c r="H61" s="16"/>
      <c r="I61" s="16"/>
      <c r="J61" s="16"/>
      <c r="K61" s="33">
        <f t="shared" si="8"/>
        <v>0</v>
      </c>
      <c r="L61" s="33">
        <f t="shared" si="5"/>
        <v>0</v>
      </c>
    </row>
    <row r="62" spans="1:12" ht="26.4" x14ac:dyDescent="0.25">
      <c r="A62" s="2">
        <v>43</v>
      </c>
      <c r="B62" s="12" t="s">
        <v>75</v>
      </c>
      <c r="C62" s="7" t="s">
        <v>76</v>
      </c>
      <c r="D62" s="41" t="s">
        <v>112</v>
      </c>
      <c r="E62" s="40">
        <v>10</v>
      </c>
      <c r="F62" s="16"/>
      <c r="G62" s="16"/>
      <c r="H62" s="16"/>
      <c r="I62" s="16"/>
      <c r="J62" s="16"/>
      <c r="K62" s="33">
        <f t="shared" si="8"/>
        <v>0</v>
      </c>
      <c r="L62" s="33">
        <f t="shared" si="5"/>
        <v>0</v>
      </c>
    </row>
    <row r="63" spans="1:12" ht="39.6" x14ac:dyDescent="0.25">
      <c r="A63" s="2">
        <v>44.1</v>
      </c>
      <c r="B63" s="12" t="s">
        <v>77</v>
      </c>
      <c r="C63" s="7" t="s">
        <v>78</v>
      </c>
      <c r="D63" s="40" t="s">
        <v>112</v>
      </c>
      <c r="E63" s="40">
        <v>10</v>
      </c>
      <c r="F63" s="16"/>
      <c r="G63" s="16"/>
      <c r="H63" s="16"/>
      <c r="I63" s="16"/>
      <c r="J63" s="16"/>
      <c r="K63" s="33">
        <f t="shared" si="8"/>
        <v>0</v>
      </c>
      <c r="L63" s="33">
        <f t="shared" si="5"/>
        <v>0</v>
      </c>
    </row>
    <row r="64" spans="1:12" ht="39.6" x14ac:dyDescent="0.25">
      <c r="A64" s="2">
        <v>44.2</v>
      </c>
      <c r="B64" s="12" t="s">
        <v>109</v>
      </c>
      <c r="C64" s="7" t="s">
        <v>78</v>
      </c>
      <c r="D64" s="40" t="s">
        <v>112</v>
      </c>
      <c r="E64" s="40">
        <v>10</v>
      </c>
      <c r="F64" s="16"/>
      <c r="G64" s="16"/>
      <c r="H64" s="16"/>
      <c r="I64" s="16"/>
      <c r="J64" s="16"/>
      <c r="K64" s="33">
        <f t="shared" si="8"/>
        <v>0</v>
      </c>
      <c r="L64" s="33">
        <f t="shared" si="5"/>
        <v>0</v>
      </c>
    </row>
    <row r="65" spans="1:12" x14ac:dyDescent="0.25">
      <c r="A65" s="30"/>
      <c r="B65" s="30"/>
      <c r="C65" s="30"/>
      <c r="D65" s="39"/>
      <c r="E65" s="39"/>
      <c r="F65" s="30"/>
      <c r="G65" s="30">
        <v>100</v>
      </c>
      <c r="H65" s="30">
        <v>1000</v>
      </c>
      <c r="I65" s="30">
        <v>5000</v>
      </c>
      <c r="J65" s="31">
        <v>5001</v>
      </c>
      <c r="K65" s="31"/>
      <c r="L65" s="31"/>
    </row>
    <row r="66" spans="1:12" x14ac:dyDescent="0.25">
      <c r="A66" s="2">
        <v>45</v>
      </c>
      <c r="B66" s="12" t="s">
        <v>86</v>
      </c>
      <c r="C66" s="7" t="s">
        <v>83</v>
      </c>
      <c r="D66" s="42">
        <v>200</v>
      </c>
      <c r="E66" s="40" t="s">
        <v>111</v>
      </c>
      <c r="F66" s="30"/>
      <c r="G66" s="15"/>
      <c r="H66" s="16"/>
      <c r="I66" s="17"/>
      <c r="J66" s="17"/>
      <c r="K66" s="33">
        <f>IF(D66&lt;=$G$65,(D66*G66)*12,IF(D66&lt;=$H$65,(D66*H66)*12,IF(D66&lt;=$I$65,(D66*I66)*12,IF(D66&gt;=$J$65,(D66*J66)*12))))</f>
        <v>0</v>
      </c>
      <c r="L66" s="33">
        <f>+K66*4</f>
        <v>0</v>
      </c>
    </row>
    <row r="67" spans="1:12" x14ac:dyDescent="0.25">
      <c r="A67" s="30"/>
      <c r="B67" s="30"/>
      <c r="C67" s="30"/>
      <c r="D67" s="39"/>
      <c r="E67" s="39"/>
      <c r="F67" s="30">
        <v>10</v>
      </c>
      <c r="G67" s="30">
        <v>100</v>
      </c>
      <c r="H67" s="30">
        <v>1000</v>
      </c>
      <c r="I67" s="30">
        <v>5000</v>
      </c>
      <c r="J67" s="31">
        <v>5001</v>
      </c>
      <c r="K67" s="31"/>
      <c r="L67" s="31"/>
    </row>
    <row r="68" spans="1:12" x14ac:dyDescent="0.25">
      <c r="A68" s="3">
        <v>46</v>
      </c>
      <c r="B68" s="12" t="s">
        <v>104</v>
      </c>
      <c r="C68" s="7" t="s">
        <v>105</v>
      </c>
      <c r="D68" s="42" t="s">
        <v>112</v>
      </c>
      <c r="E68" s="40">
        <v>10</v>
      </c>
      <c r="F68" s="16"/>
      <c r="G68" s="16"/>
      <c r="H68" s="17"/>
      <c r="I68" s="17"/>
      <c r="J68" s="17"/>
      <c r="K68" s="33">
        <f>+IF(E68&lt;=$F$67,E68*F68,IF(E68&lt;=$G$67,E68*G68,IF(E68&lt;=$H$67,E68*H68,IF(E68&lt;=$I$67,E68*I68,IF(E68&gt;=$J$67,E68*J68)))))</f>
        <v>0</v>
      </c>
      <c r="L68" s="33">
        <f t="shared" ref="L68:L70" si="9">+K68*4</f>
        <v>0</v>
      </c>
    </row>
    <row r="69" spans="1:12" ht="39.6" x14ac:dyDescent="0.25">
      <c r="A69" s="3">
        <v>47</v>
      </c>
      <c r="B69" s="12" t="s">
        <v>88</v>
      </c>
      <c r="C69" s="7" t="s">
        <v>84</v>
      </c>
      <c r="D69" s="42" t="s">
        <v>112</v>
      </c>
      <c r="E69" s="40">
        <v>1</v>
      </c>
      <c r="F69" s="15"/>
      <c r="G69" s="16"/>
      <c r="H69" s="17"/>
      <c r="I69" s="17"/>
      <c r="J69" s="17"/>
      <c r="K69" s="33">
        <f t="shared" ref="K69:K70" si="10">+IF(E69&lt;=$F$67,E69*F69,IF(E69&lt;=$G$67,E69*G69,IF(E69&lt;=$H$67,E69*H69,IF(E69&lt;=$I$67,E69*I69,IF(E69&gt;=$J$67,E69*J69)))))</f>
        <v>0</v>
      </c>
      <c r="L69" s="33">
        <f t="shared" si="9"/>
        <v>0</v>
      </c>
    </row>
    <row r="70" spans="1:12" ht="39.6" x14ac:dyDescent="0.25">
      <c r="A70" s="3">
        <v>48</v>
      </c>
      <c r="B70" s="12" t="s">
        <v>87</v>
      </c>
      <c r="C70" s="7" t="s">
        <v>85</v>
      </c>
      <c r="D70" s="42" t="s">
        <v>112</v>
      </c>
      <c r="E70" s="40">
        <v>100</v>
      </c>
      <c r="F70" s="15"/>
      <c r="G70" s="16"/>
      <c r="H70" s="17"/>
      <c r="I70" s="17"/>
      <c r="J70" s="17"/>
      <c r="K70" s="33">
        <f t="shared" si="10"/>
        <v>0</v>
      </c>
      <c r="L70" s="33">
        <f t="shared" si="9"/>
        <v>0</v>
      </c>
    </row>
    <row r="71" spans="1:12" x14ac:dyDescent="0.25">
      <c r="A71" s="30"/>
      <c r="B71" s="30"/>
      <c r="C71" s="30"/>
      <c r="D71" s="39"/>
      <c r="E71" s="39"/>
      <c r="F71" s="30"/>
      <c r="G71" s="30">
        <v>100</v>
      </c>
      <c r="H71" s="30">
        <v>1000</v>
      </c>
      <c r="I71" s="30">
        <v>5000</v>
      </c>
      <c r="J71" s="31">
        <v>5001</v>
      </c>
      <c r="K71" s="31"/>
      <c r="L71" s="31"/>
    </row>
    <row r="72" spans="1:12" ht="26.4" x14ac:dyDescent="0.25">
      <c r="A72" s="3">
        <v>49.1</v>
      </c>
      <c r="B72" s="12" t="s">
        <v>133</v>
      </c>
      <c r="C72" s="7" t="s">
        <v>101</v>
      </c>
      <c r="D72" s="42">
        <v>3000</v>
      </c>
      <c r="E72" s="40" t="s">
        <v>111</v>
      </c>
      <c r="F72" s="30"/>
      <c r="G72" s="16"/>
      <c r="H72" s="15"/>
      <c r="I72" s="16"/>
      <c r="J72" s="16"/>
      <c r="K72" s="33">
        <f>+IF(D72&lt;=$G$71,(D72*G72)*12,IF(D72&lt;=$H$71,(D72*H72)*12,IF(D72&lt;=$I$71,(D72*I72)*12,IF(D72&gt;=$J$71,(D72*J72)*12))))</f>
        <v>0</v>
      </c>
      <c r="L72" s="33">
        <f t="shared" ref="L72:L74" si="11">+K72*4</f>
        <v>0</v>
      </c>
    </row>
    <row r="73" spans="1:12" ht="26.4" x14ac:dyDescent="0.25">
      <c r="A73" s="3">
        <v>49.2</v>
      </c>
      <c r="B73" s="12" t="s">
        <v>134</v>
      </c>
      <c r="C73" s="7" t="s">
        <v>101</v>
      </c>
      <c r="D73" s="42">
        <v>1</v>
      </c>
      <c r="E73" s="40" t="s">
        <v>111</v>
      </c>
      <c r="F73" s="30"/>
      <c r="G73" s="16"/>
      <c r="H73" s="15"/>
      <c r="I73" s="16"/>
      <c r="J73" s="16"/>
      <c r="K73" s="33">
        <f t="shared" ref="K73:K74" si="12">+IF(D73&lt;=$G$71,(D73*G73)*12,IF(D73&lt;=$H$71,(D73*H73)*12,IF(D73&lt;=$I$71,(D73*I73)*12,IF(D73&gt;=$J$71,(D73*J73)*12))))</f>
        <v>0</v>
      </c>
      <c r="L73" s="33">
        <f t="shared" si="11"/>
        <v>0</v>
      </c>
    </row>
    <row r="74" spans="1:12" ht="26.4" x14ac:dyDescent="0.25">
      <c r="A74" s="2">
        <v>50</v>
      </c>
      <c r="B74" s="12" t="s">
        <v>102</v>
      </c>
      <c r="C74" s="7" t="s">
        <v>103</v>
      </c>
      <c r="D74" s="42">
        <v>1000</v>
      </c>
      <c r="E74" s="40" t="s">
        <v>111</v>
      </c>
      <c r="F74" s="30"/>
      <c r="G74" s="16"/>
      <c r="H74" s="16"/>
      <c r="I74" s="16"/>
      <c r="J74" s="16"/>
      <c r="K74" s="33">
        <f t="shared" si="12"/>
        <v>0</v>
      </c>
      <c r="L74" s="33">
        <f t="shared" si="11"/>
        <v>0</v>
      </c>
    </row>
    <row r="75" spans="1:12" x14ac:dyDescent="0.25">
      <c r="A75" s="34"/>
      <c r="B75" s="34"/>
      <c r="C75" s="34"/>
      <c r="D75" s="34"/>
      <c r="E75" s="34"/>
      <c r="F75" s="34"/>
      <c r="G75" s="30">
        <v>100</v>
      </c>
      <c r="H75" s="30">
        <v>1000</v>
      </c>
      <c r="I75" s="30">
        <v>5000</v>
      </c>
      <c r="J75" s="31">
        <v>5001</v>
      </c>
      <c r="K75" s="34"/>
      <c r="L75" s="34"/>
    </row>
    <row r="76" spans="1:12" x14ac:dyDescent="0.25">
      <c r="A76" s="3">
        <v>51</v>
      </c>
      <c r="B76" s="13" t="s">
        <v>135</v>
      </c>
      <c r="C76" s="14"/>
      <c r="D76" s="43">
        <v>10000</v>
      </c>
      <c r="E76" s="40" t="s">
        <v>111</v>
      </c>
      <c r="F76" s="34"/>
      <c r="G76" s="16"/>
      <c r="H76" s="16"/>
      <c r="I76" s="16"/>
      <c r="J76" s="16"/>
      <c r="K76" s="33">
        <f>+IF(D76&lt;=$G$71,(D76*G76)*12,IF(D76&lt;=$H$71,(D76*H76)*12,IF(D76&lt;=$I$71,(D76*I76)*12,IF(D76&gt;=$J$71,(D76*J76)*12))))</f>
        <v>0</v>
      </c>
      <c r="L76" s="33">
        <f>+K76*4</f>
        <v>0</v>
      </c>
    </row>
    <row r="77" spans="1:12" x14ac:dyDescent="0.25">
      <c r="A77" s="34"/>
      <c r="B77" s="34"/>
      <c r="C77" s="34"/>
      <c r="D77" s="34"/>
      <c r="E77" s="34"/>
      <c r="F77" s="34"/>
      <c r="G77" s="30">
        <v>100</v>
      </c>
      <c r="H77" s="30">
        <v>1000</v>
      </c>
      <c r="I77" s="30">
        <v>5000</v>
      </c>
      <c r="J77" s="31">
        <v>5001</v>
      </c>
      <c r="K77" s="34"/>
      <c r="L77" s="34"/>
    </row>
    <row r="78" spans="1:12" x14ac:dyDescent="0.25">
      <c r="A78" s="3">
        <v>52</v>
      </c>
      <c r="B78" s="13" t="s">
        <v>79</v>
      </c>
      <c r="C78" s="14"/>
      <c r="D78" s="43">
        <v>100</v>
      </c>
      <c r="E78" s="40" t="s">
        <v>111</v>
      </c>
      <c r="F78" s="34"/>
      <c r="G78" s="16"/>
      <c r="H78" s="16"/>
      <c r="I78" s="16"/>
      <c r="J78" s="16"/>
      <c r="K78" s="33">
        <f>+IF(D78&lt;=$G$71,(D78*G78)*12,IF(D78&lt;=$H$71,(D78*H78)*12,IF(D78&lt;=$I$71,(D78*I78)*12,IF(D78&gt;=$J$71,(D78*J78)*12))))</f>
        <v>0</v>
      </c>
      <c r="L78" s="33">
        <f>+K78*4</f>
        <v>0</v>
      </c>
    </row>
    <row r="79" spans="1:12" x14ac:dyDescent="0.25">
      <c r="A79" s="34"/>
      <c r="B79" s="34"/>
      <c r="C79" s="34"/>
      <c r="D79" s="34"/>
      <c r="E79" s="34"/>
      <c r="F79" s="34"/>
      <c r="G79" s="30">
        <v>100</v>
      </c>
      <c r="H79" s="30">
        <v>1000</v>
      </c>
      <c r="I79" s="30">
        <v>5000</v>
      </c>
      <c r="J79" s="31">
        <v>5001</v>
      </c>
      <c r="K79" s="34"/>
      <c r="L79" s="34"/>
    </row>
    <row r="80" spans="1:12" x14ac:dyDescent="0.25">
      <c r="A80" s="3">
        <v>53</v>
      </c>
      <c r="B80" s="13" t="s">
        <v>136</v>
      </c>
      <c r="C80" s="14"/>
      <c r="D80" s="43" t="s">
        <v>112</v>
      </c>
      <c r="E80" s="40">
        <v>1750</v>
      </c>
      <c r="F80" s="34"/>
      <c r="G80" s="16"/>
      <c r="H80" s="16"/>
      <c r="I80" s="16"/>
      <c r="J80" s="16"/>
      <c r="K80" s="33">
        <f>+IF(E80&lt;=$G$77,E80*G80,IF(E80&lt;=$H$77,E80*H80,IF(E80&lt;=$I$77,E80*I80,IF(E80&gt;=$J$77,E80*J80))))</f>
        <v>0</v>
      </c>
      <c r="L80" s="33">
        <f>+K80*4</f>
        <v>0</v>
      </c>
    </row>
    <row r="81" spans="1:12" s="32" customFormat="1" x14ac:dyDescent="0.25">
      <c r="A81" s="8"/>
      <c r="B81" s="8"/>
      <c r="C81" s="9"/>
      <c r="D81" s="44"/>
      <c r="E81" s="44"/>
      <c r="F81" s="34" t="s">
        <v>80</v>
      </c>
      <c r="G81" s="34" t="s">
        <v>81</v>
      </c>
      <c r="H81" s="34" t="s">
        <v>82</v>
      </c>
      <c r="I81" s="34"/>
      <c r="J81" s="34"/>
      <c r="K81" s="34"/>
      <c r="L81" s="34"/>
    </row>
    <row r="82" spans="1:12" x14ac:dyDescent="0.25">
      <c r="A82" s="2">
        <v>54</v>
      </c>
      <c r="B82" s="13" t="s">
        <v>92</v>
      </c>
      <c r="C82" s="7"/>
      <c r="D82" s="40" t="s">
        <v>111</v>
      </c>
      <c r="E82" s="43">
        <v>1</v>
      </c>
      <c r="F82" s="16"/>
      <c r="G82" s="16"/>
      <c r="H82" s="17"/>
      <c r="I82" s="34"/>
      <c r="J82" s="34"/>
      <c r="K82" s="33">
        <f>+E82*F82+E82*G82+E82*H82</f>
        <v>0</v>
      </c>
      <c r="L82" s="33">
        <f t="shared" ref="L82:L90" si="13">+K82*4</f>
        <v>0</v>
      </c>
    </row>
    <row r="83" spans="1:12" x14ac:dyDescent="0.25">
      <c r="A83" s="3">
        <v>55</v>
      </c>
      <c r="B83" s="13" t="s">
        <v>91</v>
      </c>
      <c r="C83" s="7"/>
      <c r="D83" s="40" t="s">
        <v>111</v>
      </c>
      <c r="E83" s="43">
        <v>1</v>
      </c>
      <c r="F83" s="16"/>
      <c r="G83" s="16"/>
      <c r="H83" s="17"/>
      <c r="I83" s="34"/>
      <c r="J83" s="34"/>
      <c r="K83" s="33">
        <f>+E83*F83+E83*G83+E83*H83</f>
        <v>0</v>
      </c>
      <c r="L83" s="33">
        <f t="shared" si="13"/>
        <v>0</v>
      </c>
    </row>
    <row r="84" spans="1:12" x14ac:dyDescent="0.25">
      <c r="A84" s="2">
        <v>56</v>
      </c>
      <c r="B84" s="13" t="s">
        <v>96</v>
      </c>
      <c r="C84" s="7"/>
      <c r="D84" s="40" t="s">
        <v>111</v>
      </c>
      <c r="E84" s="43">
        <v>1</v>
      </c>
      <c r="F84" s="16"/>
      <c r="G84" s="16"/>
      <c r="H84" s="17"/>
      <c r="I84" s="34"/>
      <c r="J84" s="34"/>
      <c r="K84" s="33">
        <f t="shared" ref="K84:K91" si="14">+E84*F84+E84*G84+E84*H84</f>
        <v>0</v>
      </c>
      <c r="L84" s="33">
        <f t="shared" si="13"/>
        <v>0</v>
      </c>
    </row>
    <row r="85" spans="1:12" x14ac:dyDescent="0.25">
      <c r="A85" s="3">
        <v>57</v>
      </c>
      <c r="B85" s="13" t="s">
        <v>90</v>
      </c>
      <c r="C85" s="7"/>
      <c r="D85" s="40" t="s">
        <v>111</v>
      </c>
      <c r="E85" s="43">
        <v>1</v>
      </c>
      <c r="F85" s="16"/>
      <c r="G85" s="16"/>
      <c r="H85" s="17"/>
      <c r="I85" s="34"/>
      <c r="J85" s="34"/>
      <c r="K85" s="33">
        <f t="shared" si="14"/>
        <v>0</v>
      </c>
      <c r="L85" s="33">
        <f t="shared" si="13"/>
        <v>0</v>
      </c>
    </row>
    <row r="86" spans="1:12" x14ac:dyDescent="0.25">
      <c r="A86" s="2">
        <v>58</v>
      </c>
      <c r="B86" s="13" t="s">
        <v>89</v>
      </c>
      <c r="C86" s="7"/>
      <c r="D86" s="40" t="s">
        <v>111</v>
      </c>
      <c r="E86" s="43">
        <v>1</v>
      </c>
      <c r="F86" s="16"/>
      <c r="G86" s="16"/>
      <c r="H86" s="17"/>
      <c r="I86" s="34"/>
      <c r="J86" s="34"/>
      <c r="K86" s="33">
        <f>+E86*F86+E86*G86+E86*H86</f>
        <v>0</v>
      </c>
      <c r="L86" s="33">
        <f>+K86*4</f>
        <v>0</v>
      </c>
    </row>
    <row r="87" spans="1:12" x14ac:dyDescent="0.25">
      <c r="A87" s="3">
        <v>59</v>
      </c>
      <c r="B87" s="13" t="s">
        <v>93</v>
      </c>
      <c r="C87" s="7"/>
      <c r="D87" s="40" t="s">
        <v>111</v>
      </c>
      <c r="E87" s="43">
        <v>1</v>
      </c>
      <c r="F87" s="16"/>
      <c r="G87" s="16"/>
      <c r="H87" s="17"/>
      <c r="I87" s="34"/>
      <c r="J87" s="34"/>
      <c r="K87" s="33">
        <f t="shared" si="14"/>
        <v>0</v>
      </c>
      <c r="L87" s="33">
        <f t="shared" si="13"/>
        <v>0</v>
      </c>
    </row>
    <row r="88" spans="1:12" x14ac:dyDescent="0.25">
      <c r="A88" s="2">
        <v>60</v>
      </c>
      <c r="B88" s="13" t="s">
        <v>94</v>
      </c>
      <c r="C88" s="7"/>
      <c r="D88" s="40" t="s">
        <v>111</v>
      </c>
      <c r="E88" s="43">
        <v>1</v>
      </c>
      <c r="F88" s="16"/>
      <c r="G88" s="16"/>
      <c r="H88" s="17"/>
      <c r="I88" s="34"/>
      <c r="J88" s="34"/>
      <c r="K88" s="33">
        <f t="shared" si="14"/>
        <v>0</v>
      </c>
      <c r="L88" s="33">
        <f t="shared" si="13"/>
        <v>0</v>
      </c>
    </row>
    <row r="89" spans="1:12" x14ac:dyDescent="0.25">
      <c r="A89" s="3">
        <v>61</v>
      </c>
      <c r="B89" s="13" t="s">
        <v>95</v>
      </c>
      <c r="C89" s="7"/>
      <c r="D89" s="40" t="s">
        <v>111</v>
      </c>
      <c r="E89" s="43">
        <v>1</v>
      </c>
      <c r="F89" s="16"/>
      <c r="G89" s="16"/>
      <c r="H89" s="17"/>
      <c r="I89" s="34"/>
      <c r="J89" s="34"/>
      <c r="K89" s="33">
        <f t="shared" si="14"/>
        <v>0</v>
      </c>
      <c r="L89" s="33">
        <f t="shared" si="13"/>
        <v>0</v>
      </c>
    </row>
    <row r="90" spans="1:12" x14ac:dyDescent="0.25">
      <c r="A90" s="2">
        <v>62</v>
      </c>
      <c r="B90" s="13" t="s">
        <v>97</v>
      </c>
      <c r="C90" s="7"/>
      <c r="D90" s="40" t="s">
        <v>111</v>
      </c>
      <c r="E90" s="43">
        <v>1</v>
      </c>
      <c r="F90" s="16"/>
      <c r="G90" s="16"/>
      <c r="H90" s="17"/>
      <c r="I90" s="34"/>
      <c r="J90" s="34"/>
      <c r="K90" s="33">
        <f t="shared" si="14"/>
        <v>0</v>
      </c>
      <c r="L90" s="33">
        <f t="shared" si="13"/>
        <v>0</v>
      </c>
    </row>
    <row r="91" spans="1:12" x14ac:dyDescent="0.25">
      <c r="A91" s="3">
        <v>63</v>
      </c>
      <c r="B91" s="13" t="s">
        <v>98</v>
      </c>
      <c r="C91" s="7"/>
      <c r="D91" s="40" t="s">
        <v>111</v>
      </c>
      <c r="E91" s="43">
        <v>1</v>
      </c>
      <c r="F91" s="16"/>
      <c r="G91" s="16"/>
      <c r="H91" s="17"/>
      <c r="I91" s="34"/>
      <c r="J91" s="34"/>
      <c r="K91" s="33">
        <f t="shared" si="14"/>
        <v>0</v>
      </c>
      <c r="L91" s="33">
        <f>+K91*4</f>
        <v>0</v>
      </c>
    </row>
    <row r="92" spans="1:12" ht="14.4" thickBot="1" x14ac:dyDescent="0.3">
      <c r="K92" s="48"/>
      <c r="L92" s="47">
        <f>+SUM(L6:L91)</f>
        <v>0</v>
      </c>
    </row>
    <row r="93" spans="1:12" ht="14.4" thickTop="1" x14ac:dyDescent="0.25">
      <c r="K93" s="49"/>
      <c r="L93" s="49"/>
    </row>
    <row r="94" spans="1:12" ht="14.4" customHeight="1" x14ac:dyDescent="0.25">
      <c r="A94" s="50" t="s">
        <v>140</v>
      </c>
    </row>
    <row r="95" spans="1:12" ht="14.4" x14ac:dyDescent="0.25">
      <c r="A95" s="51" t="s">
        <v>141</v>
      </c>
      <c r="B95" s="52"/>
    </row>
  </sheetData>
  <sheetProtection password="C42B" sheet="1" objects="1" scenarios="1"/>
  <mergeCells count="2">
    <mergeCell ref="D3:E3"/>
    <mergeCell ref="F3:J3"/>
  </mergeCells>
  <pageMargins left="0.70866141732283472" right="0.70866141732283472" top="0.74803149606299213" bottom="0.74803149606299213" header="0.31496062992125984" footer="0.31496062992125984"/>
  <pageSetup paperSize="9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WP</vt:lpstr>
      <vt:lpstr>WP!Print_Titles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Kostadinova, Kremena</dc:creator>
  <cp:lastModifiedBy>k21179</cp:lastModifiedBy>
  <cp:lastPrinted>2017-05-17T12:26:21Z</cp:lastPrinted>
  <dcterms:created xsi:type="dcterms:W3CDTF">1996-10-14T23:33:28Z</dcterms:created>
  <dcterms:modified xsi:type="dcterms:W3CDTF">2020-05-28T08:49:11Z</dcterms:modified>
</cp:coreProperties>
</file>